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E:\Новая папка\"/>
    </mc:Choice>
  </mc:AlternateContent>
  <bookViews>
    <workbookView xWindow="930" yWindow="9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state="veryHidden" r:id="rId34"/>
    <sheet name="Форма 4.8" sheetId="610" state="veryHidden"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O7" i="632"/>
  <c r="O8" i="632"/>
  <c r="O9" i="632"/>
  <c r="O10" i="632"/>
  <c r="O18" i="632"/>
  <c r="P18" i="632" s="1"/>
  <c r="Q18" i="632" s="1"/>
  <c r="R18" i="632" s="1"/>
  <c r="S18" i="632" s="1"/>
  <c r="T18" i="632" s="1"/>
  <c r="V18" i="632" s="1"/>
  <c r="X18" i="632" s="1"/>
  <c r="L19" i="632"/>
  <c r="O19" i="632"/>
  <c r="L20" i="632"/>
  <c r="L21" i="632"/>
  <c r="L22" i="632"/>
  <c r="L23" i="632"/>
  <c r="Y23" i="632"/>
  <c r="R24" i="632"/>
  <c r="H13" i="646"/>
  <c r="H12" i="646"/>
  <c r="H11" i="646"/>
  <c r="H9" i="646"/>
  <c r="H8" i="646"/>
  <c r="H7" i="646"/>
  <c r="H13" i="622"/>
  <c r="H12" i="622"/>
  <c r="H9" i="622"/>
  <c r="H8" i="622"/>
  <c r="H13" i="617"/>
  <c r="H12" i="617"/>
  <c r="H9" i="617"/>
  <c r="H8" i="617"/>
  <c r="R14" i="601"/>
  <c r="R13" i="601"/>
  <c r="R12" i="601"/>
  <c r="P12" i="601"/>
  <c r="F13" i="646"/>
  <c r="F12" i="646"/>
  <c r="F11" i="646"/>
  <c r="F10" i="646"/>
  <c r="F9" i="646"/>
  <c r="F8" i="646"/>
  <c r="M14" i="601"/>
  <c r="M13" i="601"/>
  <c r="M12" i="601"/>
  <c r="O7" i="627" l="1"/>
  <c r="O8" i="627"/>
  <c r="O9" i="627"/>
  <c r="O10" i="627"/>
  <c r="O17" i="627"/>
  <c r="P17" i="627" s="1"/>
  <c r="Q17" i="627" s="1"/>
  <c r="R17" i="627" s="1"/>
  <c r="S17" i="627" s="1"/>
  <c r="U17" i="627" s="1"/>
  <c r="V17" i="627" s="1"/>
  <c r="W17" i="627" s="1"/>
  <c r="Z24" i="627"/>
  <c r="Q25" i="627"/>
  <c r="B3" i="525"/>
  <c r="E3" i="437"/>
  <c r="B2" i="525"/>
  <c r="L20" i="627"/>
  <c r="X24" i="627"/>
  <c r="L19" i="627"/>
  <c r="L21" i="627"/>
  <c r="L23" i="627"/>
  <c r="Y23" i="627"/>
  <c r="L24"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1" i="471"/>
  <c r="L242" i="471"/>
  <c r="L18" i="642"/>
  <c r="F9" i="643"/>
  <c r="L24" i="642"/>
  <c r="F8" i="643"/>
  <c r="L21" i="642"/>
  <c r="L22" i="642"/>
  <c r="X24" i="642"/>
  <c r="X244" i="471"/>
  <c r="F10" i="643"/>
  <c r="F11" i="643"/>
  <c r="L244" i="471"/>
  <c r="L238" i="471"/>
  <c r="L243" i="471"/>
  <c r="L23" i="642"/>
  <c r="L20" i="642"/>
  <c r="L19" i="642"/>
  <c r="L239" i="471"/>
  <c r="L240" i="471"/>
  <c r="F12" i="643"/>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23" i="471"/>
  <c r="F13" i="641"/>
  <c r="X226" i="471"/>
  <c r="F12" i="641"/>
  <c r="F11" i="641"/>
  <c r="L222" i="471"/>
  <c r="F10" i="641"/>
  <c r="L26" i="640"/>
  <c r="L22" i="640"/>
  <c r="L25" i="640"/>
  <c r="L21" i="640"/>
  <c r="L20" i="640"/>
  <c r="F9" i="641"/>
  <c r="L225" i="471"/>
  <c r="L23" i="640"/>
  <c r="L24" i="640"/>
  <c r="X26" i="640"/>
  <c r="L226" i="471"/>
  <c r="L224" i="471"/>
  <c r="L221" i="471"/>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0" i="638"/>
  <c r="F9" i="636"/>
  <c r="L70" i="471"/>
  <c r="L181" i="471"/>
  <c r="F11" i="637"/>
  <c r="L109" i="471"/>
  <c r="L106" i="471"/>
  <c r="L37" i="471"/>
  <c r="L120" i="471"/>
  <c r="F13" i="635"/>
  <c r="L165" i="471"/>
  <c r="L33" i="471"/>
  <c r="L167" i="471"/>
  <c r="F12" i="638"/>
  <c r="L49" i="471"/>
  <c r="L164" i="471"/>
  <c r="AC109" i="471"/>
  <c r="F12" i="634"/>
  <c r="L197" i="471"/>
  <c r="F11" i="638"/>
  <c r="L55" i="471"/>
  <c r="L195" i="471"/>
  <c r="F12" i="635"/>
  <c r="L32" i="471"/>
  <c r="F8" i="639"/>
  <c r="L110" i="471"/>
  <c r="F8" i="636"/>
  <c r="L145" i="471"/>
  <c r="L166" i="471"/>
  <c r="F10" i="634"/>
  <c r="L143" i="471"/>
  <c r="L68" i="471"/>
  <c r="X167" i="471"/>
  <c r="F8" i="635"/>
  <c r="L180" i="471"/>
  <c r="F13" i="634"/>
  <c r="L149" i="471"/>
  <c r="X55" i="471"/>
  <c r="L31" i="471"/>
  <c r="F11" i="634"/>
  <c r="L179" i="471"/>
  <c r="L182" i="471"/>
  <c r="L128" i="471"/>
  <c r="Y148" i="471"/>
  <c r="L105" i="471"/>
  <c r="L162" i="471"/>
  <c r="L51" i="471"/>
  <c r="F9" i="635"/>
  <c r="F8" i="637"/>
  <c r="L125" i="471"/>
  <c r="L130" i="471"/>
  <c r="F13" i="638"/>
  <c r="L71" i="471"/>
  <c r="F9" i="637"/>
  <c r="X73" i="471"/>
  <c r="L88" i="471"/>
  <c r="L91" i="471"/>
  <c r="X131" i="471"/>
  <c r="L131" i="471"/>
  <c r="L67" i="471"/>
  <c r="L35" i="471"/>
  <c r="F12" i="637"/>
  <c r="X149" i="471"/>
  <c r="F10" i="639"/>
  <c r="F11" i="636"/>
  <c r="Y183" i="471"/>
  <c r="L36" i="471"/>
  <c r="F9" i="638"/>
  <c r="F9" i="634"/>
  <c r="L104" i="471"/>
  <c r="L73" i="471"/>
  <c r="AC110" i="471"/>
  <c r="L69" i="471"/>
  <c r="X91" i="471"/>
  <c r="F11" i="635"/>
  <c r="F10" i="636"/>
  <c r="L183" i="471"/>
  <c r="L148" i="471"/>
  <c r="L50" i="471"/>
  <c r="L127" i="471"/>
  <c r="L144" i="471"/>
  <c r="L163" i="471"/>
  <c r="L52" i="471"/>
  <c r="F9" i="639"/>
  <c r="L90" i="471"/>
  <c r="AH197" i="471"/>
  <c r="Y90" i="471"/>
  <c r="F13" i="636"/>
  <c r="L86" i="471"/>
  <c r="F12" i="636"/>
  <c r="L53" i="471"/>
  <c r="L87" i="471"/>
  <c r="L72" i="471"/>
  <c r="L54" i="471"/>
  <c r="L194" i="471"/>
  <c r="L85" i="471"/>
  <c r="F8" i="638"/>
  <c r="F10" i="635"/>
  <c r="AD108" i="471"/>
  <c r="AC120" i="471"/>
  <c r="L108" i="471"/>
  <c r="L103" i="471"/>
  <c r="L146" i="471"/>
  <c r="Y130" i="471"/>
  <c r="L34" i="471"/>
  <c r="F10" i="637"/>
  <c r="L196" i="471"/>
  <c r="F8" i="634"/>
  <c r="L126" i="471"/>
  <c r="F13" i="639"/>
  <c r="L193" i="471"/>
  <c r="F12" i="639"/>
  <c r="L161" i="471"/>
  <c r="F13" i="637"/>
  <c r="X37" i="471"/>
  <c r="Y166" i="471"/>
  <c r="F11"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4" i="626"/>
  <c r="L22" i="626"/>
  <c r="L18" i="625"/>
  <c r="L22" i="625"/>
  <c r="L24" i="624"/>
  <c r="L25" i="626"/>
  <c r="L23" i="624"/>
  <c r="X26" i="626"/>
  <c r="L20" i="626"/>
  <c r="L24" i="625"/>
  <c r="L19" i="625"/>
  <c r="L21" i="625"/>
  <c r="X24" i="625"/>
  <c r="L26" i="626"/>
  <c r="L21" i="626"/>
  <c r="L20" i="625"/>
  <c r="L22" i="624"/>
  <c r="L19" i="624"/>
  <c r="L23" i="626"/>
  <c r="X24" i="624"/>
  <c r="L18" i="624"/>
  <c r="L20" i="624"/>
  <c r="L23"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3"/>
  <c r="X24" i="631"/>
  <c r="L19" i="631"/>
  <c r="L24" i="631"/>
  <c r="L22" i="633"/>
  <c r="X24" i="630"/>
  <c r="L21" i="630"/>
  <c r="L21" i="631"/>
  <c r="L23" i="633"/>
  <c r="L20" i="631"/>
  <c r="L23" i="631"/>
  <c r="L22" i="631"/>
  <c r="L18" i="630"/>
  <c r="L24" i="630"/>
  <c r="L21" i="633"/>
  <c r="L23" i="630"/>
  <c r="Y23" i="631"/>
  <c r="L20" i="633"/>
  <c r="Y23" i="630"/>
  <c r="AH23" i="633"/>
  <c r="L18" i="631"/>
  <c r="L20" i="630"/>
  <c r="L19"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9"/>
  <c r="L21" i="629"/>
  <c r="L23" i="628"/>
  <c r="X24" i="629"/>
  <c r="L18" i="628"/>
  <c r="L20" i="628"/>
  <c r="L23" i="629"/>
  <c r="AC25" i="628"/>
  <c r="L19" i="628"/>
  <c r="AC24" i="628"/>
  <c r="L25" i="628"/>
  <c r="L21" i="628"/>
  <c r="L19" i="629"/>
  <c r="L24" i="628"/>
  <c r="AD23" i="628"/>
  <c r="L20" i="629"/>
  <c r="L18" i="629"/>
  <c r="E2" i="437"/>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F13" i="618"/>
  <c r="F8" i="617"/>
  <c r="F338" i="471"/>
  <c r="F13" i="616"/>
  <c r="M302" i="471"/>
  <c r="M297" i="471"/>
  <c r="F13" i="617"/>
  <c r="F8" i="616"/>
  <c r="F9" i="616"/>
  <c r="F8" i="618"/>
  <c r="M307" i="471"/>
  <c r="F12" i="617"/>
  <c r="F10" i="617"/>
  <c r="F10" i="614"/>
  <c r="F12" i="622"/>
  <c r="F339" i="471"/>
  <c r="F11" i="617"/>
  <c r="F12" i="614"/>
  <c r="F341" i="471"/>
  <c r="F12" i="616"/>
  <c r="F9" i="622"/>
  <c r="F11" i="616"/>
  <c r="F8" i="622"/>
  <c r="F10" i="616"/>
  <c r="F8" i="614"/>
  <c r="F9" i="614"/>
  <c r="F11" i="622"/>
  <c r="F10" i="618"/>
  <c r="F11" i="618"/>
  <c r="F340" i="471"/>
  <c r="F11" i="614"/>
  <c r="F13" i="622"/>
  <c r="F10" i="622"/>
  <c r="F9" i="618"/>
  <c r="F342" i="471"/>
  <c r="F9" i="617"/>
  <c r="F13" i="614"/>
  <c r="F337" i="471"/>
</calcChain>
</file>

<file path=xl/sharedStrings.xml><?xml version="1.0" encoding="utf-8"?>
<sst xmlns="http://schemas.openxmlformats.org/spreadsheetml/2006/main" count="2549" uniqueCount="1013">
  <si>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</si>
  <si>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</si>
  <si>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</si>
  <si>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</si>
  <si>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</si>
  <si>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</si>
  <si>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</si>
  <si>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</si>
  <si>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</si>
  <si>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</si>
  <si>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</si>
  <si>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</si>
  <si>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</si>
  <si>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</si>
  <si>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</si>
  <si>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</si>
  <si>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</si>
  <si>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</si>
  <si>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</si>
  <si>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</si>
  <si>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</si>
  <si>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</si>
  <si>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</si>
  <si>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</si>
  <si>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</si>
  <si>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</si>
  <si>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</si>
  <si>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</si>
  <si>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</si>
  <si>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</si>
  <si>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</si>
  <si>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</si>
  <si>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</si>
  <si>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</si>
  <si>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</si>
  <si>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</si>
  <si>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</si>
  <si>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</si>
  <si>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</si>
  <si>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</si>
  <si>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</si>
  <si>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</si>
  <si>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</si>
  <si>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</si>
  <si>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</si>
  <si>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</si>
  <si>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</si>
  <si>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</si>
  <si>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</si>
  <si>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</si>
  <si>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</si>
  <si>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</si>
  <si>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</si>
  <si>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</si>
  <si>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</si>
  <si>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</si>
  <si>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</si>
  <si>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</si>
  <si>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</si>
  <si>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</si>
  <si>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</si>
  <si>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</si>
  <si>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</si>
  <si>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</si>
  <si>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</si>
  <si>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</si>
  <si>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</si>
  <si>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</si>
  <si>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</si>
  <si>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</si>
  <si>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</si>
  <si>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</si>
  <si>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</si>
  <si>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</si>
  <si>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</si>
  <si>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</si>
  <si>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</si>
  <si>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</si>
  <si>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</si>
  <si>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</si>
  <si>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</si>
  <si>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</si>
  <si>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</si>
  <si>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</si>
  <si>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</si>
  <si>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</si>
  <si>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</si>
  <si>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</si>
  <si>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</si>
  <si>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</si>
  <si>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</si>
  <si>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</si>
  <si>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</si>
  <si>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</si>
  <si>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</si>
  <si>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</si>
  <si>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</si>
  <si>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</si>
  <si>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</si>
  <si>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</si>
  <si>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</si>
  <si>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</si>
  <si>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</si>
  <si>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</si>
  <si>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</si>
  <si>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</si>
  <si>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</si>
  <si>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</si>
  <si>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</si>
  <si>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</si>
  <si>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</si>
  <si>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</si>
  <si>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</si>
  <si>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</si>
  <si>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</si>
  <si>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</si>
  <si>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</si>
  <si>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</si>
  <si>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</si>
  <si>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</si>
  <si>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</si>
  <si>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</si>
  <si>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</si>
  <si>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</si>
  <si>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</si>
  <si>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</si>
  <si>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</si>
  <si>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</si>
  <si>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</si>
  <si>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</si>
  <si>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</si>
  <si>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</si>
  <si>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</si>
  <si>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</si>
  <si>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</si>
  <si>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</si>
  <si>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</si>
  <si>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</si>
  <si>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</si>
  <si>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</si>
  <si>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</si>
  <si>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</si>
  <si>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</si>
  <si>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</si>
  <si>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</si>
  <si>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</si>
  <si>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</si>
  <si>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</si>
  <si>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</si>
  <si>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</si>
  <si>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</si>
  <si>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</si>
  <si>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</si>
  <si>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</si>
  <si>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</si>
  <si>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</si>
  <si>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</si>
  <si>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</si>
  <si>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</si>
  <si>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</si>
  <si>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</si>
  <si>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</si>
  <si>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</si>
  <si>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</si>
  <si>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</si>
  <si>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</si>
  <si>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</si>
  <si>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</si>
  <si>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</si>
  <si>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</si>
  <si>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</si>
  <si>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</si>
  <si>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</si>
  <si>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</si>
  <si>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</si>
  <si>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</si>
  <si>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</si>
  <si>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</si>
  <si>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</si>
  <si>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</si>
  <si>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</si>
  <si>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</si>
  <si>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</si>
  <si>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</si>
  <si>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</si>
  <si>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</si>
  <si>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</si>
  <si>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</si>
  <si>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</si>
  <si>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</si>
  <si>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</si>
  <si>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</si>
  <si>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</si>
  <si>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</si>
  <si>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</si>
  <si>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</si>
  <si>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</si>
  <si>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</si>
  <si>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</si>
  <si>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</si>
  <si>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</si>
  <si>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</si>
  <si>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</si>
  <si>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</si>
  <si>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</si>
  <si>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</si>
  <si>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</si>
  <si>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</si>
  <si>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</si>
  <si>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</si>
  <si>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</si>
  <si>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</si>
  <si>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</si>
  <si>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</si>
  <si>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</si>
  <si>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</si>
  <si>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</si>
  <si>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</si>
  <si>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</si>
  <si>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</si>
  <si>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</si>
  <si>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</si>
  <si>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</si>
  <si>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</si>
  <si>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</si>
  <si>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</si>
  <si>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</si>
  <si>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</si>
  <si>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</si>
  <si>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</si>
  <si>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</si>
  <si>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</si>
  <si>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</si>
  <si>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</si>
  <si>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</si>
  <si>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</si>
  <si>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</si>
  <si>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</si>
  <si>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</si>
  <si>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</si>
  <si>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</si>
  <si>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</si>
  <si>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</si>
  <si>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</si>
  <si>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</si>
  <si>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</si>
  <si>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</si>
  <si>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</si>
  <si>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</si>
  <si>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</si>
  <si>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</si>
  <si>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</si>
  <si>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</si>
  <si>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</si>
  <si>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</si>
  <si>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</si>
  <si>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</si>
  <si>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</si>
  <si>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</si>
  <si>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</si>
  <si>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</si>
  <si>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</si>
  <si>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</si>
  <si>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</si>
  <si>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</si>
  <si>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</si>
  <si>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</si>
  <si>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</si>
  <si>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</si>
  <si>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</si>
  <si>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</si>
  <si>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</si>
  <si>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</si>
  <si>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</si>
  <si>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</si>
  <si>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</si>
  <si>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</si>
  <si>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</si>
  <si>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</si>
  <si>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</si>
  <si>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</si>
  <si>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</si>
  <si>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</si>
  <si>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</si>
  <si>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</si>
  <si>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</si>
  <si>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</si>
  <si>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</si>
  <si>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</si>
  <si>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</si>
  <si>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</si>
  <si>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</si>
  <si>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</si>
  <si>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</si>
  <si>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</si>
  <si>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</si>
  <si>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</si>
  <si>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</si>
  <si>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</si>
  <si>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</si>
  <si>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</si>
  <si>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</si>
  <si>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</si>
  <si>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</si>
  <si>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</si>
  <si>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</si>
  <si>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</si>
  <si>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</si>
  <si>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</si>
  <si>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</si>
  <si>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</si>
  <si>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</si>
  <si>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</si>
  <si>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</si>
  <si>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</si>
  <si>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</si>
  <si>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</si>
  <si>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</si>
  <si>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</si>
  <si>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</si>
  <si>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</si>
  <si>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</si>
  <si>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</si>
  <si>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</si>
  <si>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</si>
  <si>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</si>
  <si>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</si>
  <si>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</si>
  <si>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</si>
  <si>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</si>
  <si>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</si>
  <si>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</si>
  <si>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</si>
  <si>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</si>
  <si>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</si>
  <si>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</si>
  <si>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</si>
  <si>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</si>
  <si>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</si>
  <si>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</si>
  <si>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</si>
  <si>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</si>
  <si>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</si>
  <si>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</si>
  <si>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</si>
  <si>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</si>
  <si>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</si>
  <si>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</si>
  <si>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</si>
  <si>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</si>
  <si>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</si>
  <si>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</si>
  <si>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</si>
  <si>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</si>
  <si>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</si>
  <si>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</si>
  <si>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</si>
  <si>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</si>
  <si>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</si>
  <si>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</si>
  <si>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</si>
  <si>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</si>
  <si>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</si>
  <si>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</si>
  <si>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</si>
  <si>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</si>
  <si>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</si>
  <si>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</si>
  <si>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</si>
  <si>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</si>
  <si>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</si>
  <si>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</si>
  <si>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</si>
  <si>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</si>
  <si>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</si>
  <si>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</si>
  <si>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</si>
  <si>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</si>
  <si>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</si>
  <si>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</si>
  <si>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</si>
  <si>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</si>
  <si>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</si>
  <si>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</si>
  <si>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</si>
  <si>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</si>
  <si>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</si>
  <si>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</si>
  <si>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</si>
  <si>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</si>
  <si>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</si>
  <si>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</si>
  <si>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</si>
  <si>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</si>
  <si>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</si>
  <si>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</si>
  <si>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</si>
  <si>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</si>
  <si>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</si>
  <si>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</si>
  <si>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</si>
  <si>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</si>
  <si>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</si>
  <si>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</si>
  <si>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</si>
  <si>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</si>
  <si>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</si>
  <si>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</si>
  <si>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</si>
  <si>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</si>
  <si>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</si>
  <si>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</si>
  <si>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</si>
  <si>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</si>
  <si>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</si>
  <si>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</si>
  <si>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</si>
  <si>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</si>
  <si>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</si>
  <si>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</si>
  <si>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</si>
  <si>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</si>
  <si>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</si>
  <si>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</si>
  <si>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</si>
  <si>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</si>
  <si>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</si>
  <si>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</si>
  <si>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</si>
  <si>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</si>
  <si>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</si>
  <si>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</si>
  <si>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</si>
  <si>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</si>
  <si>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</si>
  <si>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</si>
  <si>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</si>
  <si>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</si>
  <si>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</si>
  <si>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</si>
  <si>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</si>
  <si>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</si>
  <si>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</si>
  <si>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</si>
  <si>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</si>
  <si>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</si>
  <si>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</si>
  <si>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</si>
  <si>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</si>
  <si>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</si>
  <si>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</si>
  <si>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</si>
  <si>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</si>
  <si>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</si>
  <si>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</si>
  <si>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</si>
  <si>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</si>
  <si>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</si>
  <si>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</si>
  <si>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</si>
  <si>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</si>
  <si>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</si>
  <si>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</si>
  <si>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</si>
  <si>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</si>
  <si>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</si>
  <si>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</si>
  <si>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</si>
  <si>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</si>
  <si>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</si>
  <si>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</si>
  <si>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</si>
  <si>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</si>
  <si>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</si>
  <si>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</si>
  <si>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</si>
  <si>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</si>
  <si>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</si>
  <si>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</si>
  <si>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</si>
  <si>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</si>
  <si>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</si>
  <si>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</si>
  <si>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</si>
  <si>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</si>
  <si>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</si>
  <si>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</si>
  <si>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</si>
  <si>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</si>
  <si>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</si>
  <si>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</si>
  <si>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</si>
  <si>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</si>
  <si>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</si>
  <si>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</si>
  <si>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</si>
  <si>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</si>
  <si>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</si>
  <si>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</si>
  <si>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</si>
  <si>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</si>
  <si>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</si>
  <si>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</si>
  <si>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</si>
  <si>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</si>
  <si>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</si>
  <si>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</si>
  <si>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</si>
  <si>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</si>
  <si>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</si>
  <si>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</si>
  <si>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</si>
  <si>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</si>
  <si>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</si>
  <si>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</si>
  <si>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</si>
  <si>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</si>
  <si>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</si>
  <si>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</si>
  <si>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</si>
  <si>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</si>
  <si>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</si>
  <si>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</si>
  <si>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</si>
  <si>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</si>
  <si>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</si>
  <si>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</si>
  <si>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</si>
  <si>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</si>
  <si>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</si>
  <si>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</si>
  <si>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</si>
  <si>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</si>
  <si>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</si>
  <si>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</si>
  <si>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</si>
  <si>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</si>
  <si>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</si>
  <si>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</si>
  <si>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</si>
  <si>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</si>
  <si>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</si>
  <si>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</si>
  <si>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</si>
  <si>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</si>
  <si>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</si>
  <si>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</si>
  <si>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</si>
  <si>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</si>
  <si>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</si>
  <si>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</si>
  <si>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</si>
  <si>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</si>
  <si>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</si>
  <si>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</si>
  <si>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</si>
  <si>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</si>
  <si>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</si>
  <si>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</si>
  <si>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</si>
  <si>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</si>
  <si>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</si>
  <si>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</si>
  <si>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</si>
  <si>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</si>
  <si>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</si>
  <si>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</si>
  <si>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</si>
  <si>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</si>
  <si>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</si>
  <si>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</si>
  <si>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</si>
  <si>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</si>
  <si>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</si>
  <si>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</si>
  <si>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</si>
  <si>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</si>
  <si>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</si>
  <si>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</si>
  <si>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</si>
  <si>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</si>
  <si>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</si>
  <si>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</si>
  <si>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</si>
  <si>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</si>
  <si>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</si>
  <si>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</si>
  <si>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</si>
  <si>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</si>
  <si>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</si>
  <si>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</si>
  <si>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</si>
  <si>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</si>
  <si>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</si>
  <si>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</si>
  <si>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</si>
  <si>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</si>
  <si>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</si>
  <si>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</si>
  <si>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</si>
  <si>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</si>
  <si>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</si>
  <si>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</si>
  <si>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</si>
  <si>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</si>
  <si>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</si>
  <si>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</si>
  <si>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</si>
  <si>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</si>
  <si>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</si>
  <si>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</si>
  <si>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</si>
  <si>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</si>
  <si>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</si>
  <si>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</si>
  <si>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</si>
  <si>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</si>
  <si>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</si>
  <si>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</si>
  <si>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</si>
  <si>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</si>
  <si>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</si>
  <si>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</si>
  <si>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</si>
  <si>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</si>
  <si>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</si>
  <si>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</si>
  <si>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</si>
  <si>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</si>
  <si>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</si>
  <si>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</si>
  <si>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</si>
  <si>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</si>
  <si>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</si>
  <si>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</si>
  <si>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</si>
  <si>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</si>
  <si>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</si>
  <si>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</si>
  <si>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</si>
  <si>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</si>
  <si>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</si>
  <si>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</si>
  <si>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</si>
  <si>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</si>
  <si>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</si>
  <si>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</si>
  <si>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</si>
  <si>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</si>
  <si>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</si>
  <si>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</si>
  <si>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</si>
  <si>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</si>
  <si>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</si>
  <si>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</si>
  <si>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</si>
  <si>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</si>
  <si>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</si>
  <si>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</si>
  <si>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</si>
  <si>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</si>
  <si>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</si>
  <si>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</si>
  <si>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</si>
  <si>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</si>
  <si>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</si>
  <si>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</si>
  <si>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</si>
  <si>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</si>
  <si>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</si>
  <si>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</si>
  <si>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</si>
  <si>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</si>
  <si>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</si>
  <si>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</si>
  <si>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</si>
  <si>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</si>
  <si>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</si>
  <si>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</si>
  <si>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</si>
  <si>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</si>
  <si>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</si>
  <si>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</si>
  <si>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</si>
  <si>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</si>
  <si>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</si>
  <si>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</si>
  <si>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</si>
  <si>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</si>
  <si>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</si>
  <si>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</si>
  <si>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</si>
  <si>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</si>
  <si>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</si>
  <si>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</si>
  <si>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</si>
  <si>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</si>
  <si>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</si>
  <si>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</si>
  <si>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</si>
  <si>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</si>
  <si>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</si>
  <si>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</si>
  <si>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</si>
  <si>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</si>
  <si>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</si>
  <si>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</si>
  <si>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</si>
  <si>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</si>
  <si>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</si>
  <si>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</si>
  <si>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</si>
  <si>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</si>
  <si>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</si>
  <si>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</si>
  <si>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</si>
  <si>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</si>
  <si>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</si>
  <si>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</si>
  <si>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</si>
  <si>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</si>
  <si>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</si>
  <si>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</si>
  <si>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</si>
  <si>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</si>
  <si>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</si>
  <si>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</si>
  <si>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</si>
  <si>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</si>
  <si>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</si>
  <si>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</si>
  <si>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</si>
  <si>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</si>
  <si>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</si>
  <si>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</si>
  <si>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</si>
  <si>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</si>
  <si>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</si>
  <si>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</si>
  <si>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</si>
  <si>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</si>
  <si>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</si>
  <si>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</si>
  <si>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</si>
  <si>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</si>
  <si>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</si>
  <si>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</si>
  <si>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</si>
  <si>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</si>
  <si>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</si>
  <si>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</si>
  <si>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</si>
  <si>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</si>
  <si>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</si>
  <si>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</si>
  <si>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</si>
  <si>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</si>
  <si>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</si>
  <si>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</si>
  <si>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</si>
  <si>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</si>
  <si>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</si>
  <si>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</si>
  <si>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</si>
  <si>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</si>
  <si>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</si>
  <si>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</si>
  <si>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</si>
  <si>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</si>
  <si>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</si>
  <si>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</si>
  <si>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</si>
  <si>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</si>
  <si>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</si>
  <si>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</si>
  <si>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</si>
  <si>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</si>
  <si>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</si>
  <si>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</si>
  <si>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Создание резервной копии отменено, обновление прервано</t>
  </si>
  <si>
    <t>Предупреждение</t>
  </si>
  <si>
    <t>Сохранение файла резервной копии: \\yar00fs01\rg$\rg_feo\_Меньшикова\Стандарты раскрытия информации\РГ\РГ\Утверждённая плата за подключение\1.BKP.xlsb</t>
  </si>
  <si>
    <t>Сохранение файла резервной копии: \\yar00fs01\rg$\rg_feo\_Меньшикова\Стандарты раскрытия информации\РГ\РГ\Утверждённая плата за подключение\12.BKP.xlsb</t>
  </si>
  <si>
    <t>Резервная копия создана: \\yar00fs01\rg$\rg_feo\_Меньшикова\Стандарты раскрытия информации\РГ\РГ\Утверждённая плата за подключение\12.BKP.xlsb</t>
  </si>
  <si>
    <t>Создание книги для установки обновлений...</t>
  </si>
  <si>
    <t>Файл обновления загружен: \\yar00fs01\rg$\rg_feo\_Меньшикова\Стандарты раскрытия информации\РГ\РГ\Утверждённая плата за подключение\UPDATE.FAS.JKH.OPEN.INFO.PRICE.WARM.TO.1.0.2.56.xls</t>
  </si>
  <si>
    <t>население и приравненные категории</t>
  </si>
  <si>
    <t>Нет доступных обновлений для отчёта с кодом FAS.JKH.OPEN.INFO.PRICE.WARM!</t>
  </si>
  <si>
    <t>29.10.2021</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</si>
  <si>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</si>
  <si>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</si>
  <si>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</si>
  <si>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</si>
  <si>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</si>
  <si>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</si>
  <si>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</si>
  <si>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</si>
  <si>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</si>
  <si>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</si>
  <si>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</si>
  <si>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</si>
  <si>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</si>
  <si>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</si>
  <si>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</si>
  <si>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</si>
  <si>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</si>
  <si>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</si>
  <si>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</si>
  <si>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</si>
  <si>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</si>
  <si>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</si>
  <si>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</si>
  <si>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</si>
  <si>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</si>
  <si>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</si>
  <si>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</si>
  <si>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</si>
  <si>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</si>
  <si>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</si>
  <si>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</si>
  <si>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</si>
  <si>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</si>
  <si>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</si>
  <si>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</si>
  <si>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</si>
  <si>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</si>
  <si>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</si>
  <si>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</si>
  <si>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</si>
  <si>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</si>
  <si>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</si>
  <si>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</si>
  <si>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</si>
  <si>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</si>
  <si>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</si>
  <si>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</si>
  <si>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</si>
  <si>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</si>
  <si>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</si>
  <si>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</si>
  <si>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</si>
  <si>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</si>
  <si>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</si>
  <si>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</si>
  <si>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</si>
  <si>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</si>
  <si>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</si>
  <si>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</si>
  <si>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</si>
  <si>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</si>
  <si>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</si>
  <si>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</si>
  <si>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</si>
  <si>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</si>
  <si>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</si>
  <si>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</si>
  <si>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</si>
  <si>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</si>
  <si>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</si>
  <si>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</si>
  <si>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</si>
  <si>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</si>
  <si>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</si>
  <si>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</si>
  <si>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</si>
  <si>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</si>
  <si>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</si>
  <si>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</si>
  <si>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</si>
  <si>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</si>
  <si>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</si>
  <si>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</si>
  <si>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</si>
  <si>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</si>
  <si>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</si>
  <si>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</si>
  <si>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</si>
  <si>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</si>
  <si>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</si>
  <si>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</si>
  <si>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</si>
  <si>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</si>
  <si>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</si>
  <si>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</si>
  <si>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</si>
  <si>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</si>
  <si>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</si>
  <si>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</si>
  <si>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</si>
  <si>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</si>
  <si>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</si>
  <si>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</si>
  <si>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Пригородное сельское поселение</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</si>
  <si>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</si>
  <si>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</si>
  <si>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</si>
  <si>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</si>
  <si>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</si>
  <si>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</si>
  <si>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</si>
  <si>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</si>
  <si>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</si>
  <si>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</si>
  <si>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</si>
  <si>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</si>
  <si>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</si>
  <si>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</si>
  <si>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</si>
  <si>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</si>
  <si>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</si>
  <si>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</si>
  <si>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</si>
  <si>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</si>
  <si>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</si>
  <si>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</si>
  <si>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</si>
  <si>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</si>
  <si>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</si>
  <si>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</si>
  <si>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</si>
  <si>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</si>
  <si>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</si>
  <si>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</si>
  <si>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</si>
  <si>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</si>
  <si>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</si>
  <si>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</si>
  <si>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</si>
  <si>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</si>
  <si>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</si>
  <si>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</si>
  <si>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</si>
  <si>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</si>
  <si>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</si>
  <si>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</si>
  <si>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</si>
  <si>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</si>
  <si>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</si>
  <si>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</si>
  <si>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</si>
  <si>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</si>
  <si>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</si>
  <si>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</si>
  <si>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</si>
  <si>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</si>
  <si>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</si>
  <si>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</si>
  <si>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</si>
  <si>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</si>
  <si>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</si>
  <si>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</si>
  <si>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</si>
  <si>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</si>
  <si>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</si>
  <si>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</si>
  <si>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</si>
  <si>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</si>
  <si>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</si>
  <si>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</si>
  <si>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</si>
  <si>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</si>
  <si>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</si>
  <si>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</si>
  <si>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</si>
  <si>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</si>
  <si>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</si>
  <si>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</si>
  <si>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</si>
  <si>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</si>
  <si>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</si>
  <si>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</si>
  <si>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</si>
  <si>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</si>
  <si>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</si>
  <si>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</si>
  <si>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</si>
  <si>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</si>
  <si>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</si>
  <si>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</si>
  <si>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</si>
  <si>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</si>
  <si>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</si>
  <si>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</si>
  <si>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</si>
  <si>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</si>
  <si>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</si>
  <si>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</si>
  <si>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</si>
  <si>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</si>
  <si>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</si>
  <si>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</si>
  <si>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</si>
  <si>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05.10.2021</t>
  </si>
  <si>
    <t>05.03.2023</t>
  </si>
  <si>
    <t>761001001</t>
  </si>
  <si>
    <t>ООО "Рыбинская генерация"</t>
  </si>
  <si>
    <t>4401158338</t>
  </si>
  <si>
    <t>ДЖКХЭиРТ ЯО</t>
  </si>
  <si>
    <t>№287</t>
  </si>
  <si>
    <t>https://www.yarregion.ru/depts/dtert/tmpPages/prikaz.aspx</t>
  </si>
  <si>
    <t>152930, Ярославская область, Рыбинский р-н, город Рыбинск, территория Юго-западная промышленная зона, д. 3, каб. 301</t>
  </si>
  <si>
    <t>Потехин Алексей Сергеевич</t>
  </si>
  <si>
    <t>Меньшикова Марина Анатольевна</t>
  </si>
  <si>
    <t>Заместитель начальника ФЭУ</t>
  </si>
  <si>
    <t>(4855) 203-642</t>
  </si>
  <si>
    <t>MenshikovaMA@r-gen.ru</t>
  </si>
  <si>
    <t>город Рыбинск, город Рыбинск (78715000);</t>
  </si>
  <si>
    <t>Индивидуальная плата за подключение (технологическое присоединение) к системе теплоснабжения ООО "Рыбинская генерация"</t>
  </si>
  <si>
    <t>ГКУ ЯО «Единая служба заказчика»</t>
  </si>
  <si>
    <t>г. Рыбинск, ул. Массима Горького, д. 58а</t>
  </si>
  <si>
    <t>https://portal.eias.ru/Portal/DownloadPage.aspx?type=12&amp;guid=352be2d4-4592-4345-834d-256cce543eee</t>
  </si>
  <si>
    <t>Проект контракта на техприсоединение поликлиники в Рыбинске</t>
  </si>
  <si>
    <t>09.11.2021 20:33:51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</si>
</sst>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quot;₽&quot;* #,##0.00_);_(&quot;₽&quot;* \(#,##0.00\);_(&quot;₽&quot;* &quot;-&quot;??_);_(@_)"/>
    <numFmt numFmtId="166" formatCode="_-* #,##0\ _₽_-;\-* #,##0\ _₽_-;_-* &quot;-&quot;\ _₽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11"/>
      <color rgb="FF1F497D"/>
      <name val="Calibri"/>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6" fontId="41" fillId="0" borderId="0" applyFont="0" applyFill="0" applyBorder="0" applyAlignment="0" applyProtection="0"/>
    <xf numFmtId="165"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13" fillId="0" borderId="0" xfId="0" applyFont="1" applyAlignment="1">
      <alignment vertical="center"/>
    </xf>
    <xf numFmtId="169" fontId="0" fillId="2" borderId="5" xfId="0" applyNumberFormat="1" applyFill="1" applyBorder="1" applyAlignment="1" applyProtection="1">
      <alignment horizontal="right" vertical="center"/>
      <protection locked="0"/>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38100</xdr:colOff>
      <xdr:row>19</xdr:row>
      <xdr:rowOff>0</xdr:rowOff>
    </xdr:from>
    <xdr:to>
      <xdr:col>19</xdr:col>
      <xdr:colOff>228600</xdr:colOff>
      <xdr:row>22</xdr:row>
      <xdr:rowOff>190500</xdr:rowOff>
    </xdr:to>
    <xdr:grpSp>
      <xdr:nvGrpSpPr>
        <xdr:cNvPr id="4" name="shCalendar" hidden="1"/>
        <xdr:cNvGrpSpPr>
          <a:grpSpLocks/>
        </xdr:cNvGrpSpPr>
      </xdr:nvGrpSpPr>
      <xdr:grpSpPr bwMode="auto">
        <a:xfrm>
          <a:off x="11896725" y="2886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317182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317182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29.10.2021</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593</v>
      </c>
      <c r="H11" s="317" t="str">
        <f>IF(region_name="","",region_name)</f>
        <v>Ярославская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592</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594</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5" t="s">
        <v>632</v>
      </c>
      <c r="M5" s="1215"/>
      <c r="N5" s="1215"/>
      <c r="O5" s="1215"/>
      <c r="P5" s="1215"/>
      <c r="Q5" s="1215"/>
      <c r="R5" s="1215"/>
      <c r="S5" s="1215"/>
      <c r="T5" s="1215"/>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1" t="str">
        <f>IF(NameOrPr_ch="",IF(NameOrPr="","",NameOrPr),NameOrPr_ch)</f>
        <v>ДЖКХЭиРТ ЯО</v>
      </c>
      <c r="P7" s="1221"/>
      <c r="Q7" s="1221"/>
      <c r="R7" s="1221"/>
      <c r="S7" s="1221"/>
      <c r="T7" s="1221"/>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21" t="str">
        <f>IF(datePr_ch="",IF(datePr="","",datePr),datePr_ch)</f>
        <v>05.10.2021</v>
      </c>
      <c r="P8" s="1221"/>
      <c r="Q8" s="1221"/>
      <c r="R8" s="1221"/>
      <c r="S8" s="1221"/>
      <c r="T8" s="1221"/>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21" t="str">
        <f>IF(numberPr_ch="",IF(numberPr="","",numberPr),numberPr_ch)</f>
        <v>№287</v>
      </c>
      <c r="P9" s="1221"/>
      <c r="Q9" s="1221"/>
      <c r="R9" s="1221"/>
      <c r="S9" s="1221"/>
      <c r="T9" s="1221"/>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1" t="str">
        <f>IF(IstPub_ch="",IF(IstPub="","",IstPub),IstPub_ch)</f>
        <v>https://www.yarregion.ru/depts/dtert/tmpPages/prikaz.aspx</v>
      </c>
      <c r="P10" s="1221"/>
      <c r="Q10" s="1221"/>
      <c r="R10" s="1221"/>
      <c r="S10" s="1221"/>
      <c r="T10" s="1221"/>
      <c r="U10" s="584"/>
      <c r="V10" s="584"/>
      <c r="W10" s="521"/>
      <c r="X10" s="592"/>
      <c r="Y10" s="592"/>
      <c r="Z10" s="592"/>
      <c r="AA10" s="592"/>
      <c r="AB10" s="592"/>
      <c r="AC10" s="592"/>
    </row>
    <row r="11" spans="1:29" s="572" customFormat="1" ht="11.25" hidden="1">
      <c r="A11" s="592"/>
      <c r="B11" s="592"/>
      <c r="C11" s="592"/>
      <c r="D11" s="592"/>
      <c r="E11" s="592"/>
      <c r="F11" s="592"/>
      <c r="G11" s="592"/>
      <c r="H11" s="592"/>
      <c r="L11" s="1216"/>
      <c r="M11" s="1216"/>
      <c r="N11" s="568"/>
      <c r="O11" s="584"/>
      <c r="P11" s="584"/>
      <c r="Q11" s="584"/>
      <c r="R11" s="584"/>
      <c r="S11" s="584"/>
      <c r="T11" s="584"/>
      <c r="U11" s="590" t="s">
        <v>373</v>
      </c>
      <c r="X11" s="592"/>
      <c r="Y11" s="592"/>
      <c r="Z11" s="592"/>
      <c r="AA11" s="592"/>
      <c r="AB11" s="592"/>
      <c r="AC11" s="592"/>
    </row>
    <row r="12" spans="1:29">
      <c r="J12" s="531"/>
      <c r="K12" s="531"/>
      <c r="L12" s="526"/>
      <c r="M12" s="526"/>
      <c r="N12" s="504"/>
      <c r="O12" s="1222"/>
      <c r="P12" s="1222"/>
      <c r="Q12" s="1222"/>
      <c r="R12" s="1222"/>
      <c r="S12" s="1222"/>
      <c r="T12" s="1222"/>
      <c r="U12" s="1222"/>
    </row>
    <row r="13" spans="1:29">
      <c r="J13" s="531"/>
      <c r="K13" s="531"/>
      <c r="L13" s="1149" t="s">
        <v>454</v>
      </c>
      <c r="M13" s="1149"/>
      <c r="N13" s="1149"/>
      <c r="O13" s="1149"/>
      <c r="P13" s="1149"/>
      <c r="Q13" s="1149"/>
      <c r="R13" s="1149"/>
      <c r="S13" s="1149"/>
      <c r="T13" s="1149"/>
      <c r="U13" s="1149"/>
      <c r="V13" s="1149"/>
      <c r="W13" s="1149" t="s">
        <v>455</v>
      </c>
    </row>
    <row r="14" spans="1:29" ht="14.25" customHeight="1">
      <c r="J14" s="531"/>
      <c r="K14" s="531"/>
      <c r="L14" s="1228" t="s">
        <v>92</v>
      </c>
      <c r="M14" s="1228" t="s">
        <v>640</v>
      </c>
      <c r="N14" s="663"/>
      <c r="O14" s="1229" t="s">
        <v>642</v>
      </c>
      <c r="P14" s="1230"/>
      <c r="Q14" s="1230"/>
      <c r="R14" s="1230"/>
      <c r="S14" s="1230"/>
      <c r="T14" s="1231"/>
      <c r="U14" s="1212" t="s">
        <v>341</v>
      </c>
      <c r="V14" s="1225" t="s">
        <v>275</v>
      </c>
      <c r="W14" s="1149"/>
    </row>
    <row r="15" spans="1:29" ht="14.25" customHeight="1">
      <c r="J15" s="531"/>
      <c r="K15" s="531"/>
      <c r="L15" s="1228"/>
      <c r="M15" s="1228"/>
      <c r="N15" s="664"/>
      <c r="O15" s="1234" t="s">
        <v>606</v>
      </c>
      <c r="P15" s="1232" t="s">
        <v>271</v>
      </c>
      <c r="Q15" s="1233"/>
      <c r="R15" s="1209" t="s">
        <v>655</v>
      </c>
      <c r="S15" s="1210"/>
      <c r="T15" s="1211"/>
      <c r="U15" s="1213"/>
      <c r="V15" s="1226"/>
      <c r="W15" s="1149"/>
    </row>
    <row r="16" spans="1:29" ht="33.75" customHeight="1">
      <c r="J16" s="531"/>
      <c r="K16" s="531"/>
      <c r="L16" s="1228"/>
      <c r="M16" s="1228"/>
      <c r="N16" s="665"/>
      <c r="O16" s="1235"/>
      <c r="P16" s="537" t="s">
        <v>607</v>
      </c>
      <c r="Q16" s="537" t="s">
        <v>6</v>
      </c>
      <c r="R16" s="538" t="s">
        <v>274</v>
      </c>
      <c r="S16" s="1223" t="s">
        <v>273</v>
      </c>
      <c r="T16" s="1224"/>
      <c r="U16" s="1214"/>
      <c r="V16" s="1227"/>
      <c r="W16" s="1149"/>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7">
        <f ca="1">OFFSET(S17,0,-1)+1</f>
        <v>7</v>
      </c>
      <c r="T17" s="1217"/>
      <c r="U17" s="650">
        <f ca="1">OFFSET(U17,0,-2)+1</f>
        <v>8</v>
      </c>
      <c r="V17" s="651">
        <f ca="1">OFFSET(V17,0,-1)</f>
        <v>8</v>
      </c>
      <c r="W17" s="650">
        <f ca="1">OFFSET(W17,0,-1)+1</f>
        <v>9</v>
      </c>
    </row>
    <row r="18" spans="1:29" ht="22.5">
      <c r="A18" s="1201">
        <v>1</v>
      </c>
      <c r="B18" s="867"/>
      <c r="C18" s="867"/>
      <c r="D18" s="867"/>
      <c r="E18" s="868"/>
      <c r="F18" s="869"/>
      <c r="G18" s="869"/>
      <c r="H18" s="869"/>
      <c r="I18" s="870"/>
      <c r="J18" s="865"/>
      <c r="K18" s="872"/>
      <c r="L18" s="595">
        <f>mergeValue(A18)</f>
        <v>1</v>
      </c>
      <c r="M18" s="643" t="s">
        <v>20</v>
      </c>
      <c r="N18" s="648"/>
      <c r="O18" s="1202"/>
      <c r="P18" s="1202"/>
      <c r="Q18" s="1202"/>
      <c r="R18" s="1202"/>
      <c r="S18" s="1202"/>
      <c r="T18" s="1202"/>
      <c r="U18" s="1202"/>
      <c r="V18" s="1202"/>
      <c r="W18" s="632" t="s">
        <v>476</v>
      </c>
      <c r="Y18" s="591"/>
      <c r="Z18" s="591" t="str">
        <f t="shared" ref="Z18:Z31" si="0">IF(M18="","",M18 )</f>
        <v>Наименование тарифа</v>
      </c>
      <c r="AA18" s="591"/>
      <c r="AB18" s="591"/>
      <c r="AC18" s="591"/>
    </row>
    <row r="19" spans="1:29" ht="22.5">
      <c r="A19" s="1201"/>
      <c r="B19" s="1201">
        <v>1</v>
      </c>
      <c r="C19" s="867"/>
      <c r="D19" s="867"/>
      <c r="E19" s="869"/>
      <c r="F19" s="869"/>
      <c r="G19" s="869"/>
      <c r="H19" s="869"/>
      <c r="I19" s="864"/>
      <c r="J19" s="863"/>
      <c r="K19" s="866"/>
      <c r="L19" s="595" t="str">
        <f>mergeValue(A19) &amp;"."&amp; mergeValue(B19)</f>
        <v>1.1</v>
      </c>
      <c r="M19" s="548" t="s">
        <v>16</v>
      </c>
      <c r="N19" s="648"/>
      <c r="O19" s="1202"/>
      <c r="P19" s="1202"/>
      <c r="Q19" s="1202"/>
      <c r="R19" s="1202"/>
      <c r="S19" s="1202"/>
      <c r="T19" s="1202"/>
      <c r="U19" s="1202"/>
      <c r="V19" s="1202"/>
      <c r="W19" s="632" t="s">
        <v>477</v>
      </c>
      <c r="Y19" s="591"/>
      <c r="Z19" s="591" t="str">
        <f t="shared" si="0"/>
        <v>Территория действия тарифа</v>
      </c>
      <c r="AA19" s="591"/>
      <c r="AB19" s="591"/>
      <c r="AC19" s="591"/>
    </row>
    <row r="20" spans="1:29" ht="22.5">
      <c r="A20" s="1201"/>
      <c r="B20" s="1201"/>
      <c r="C20" s="1201">
        <v>1</v>
      </c>
      <c r="D20" s="867"/>
      <c r="E20" s="869"/>
      <c r="F20" s="869"/>
      <c r="G20" s="869"/>
      <c r="H20" s="869"/>
      <c r="I20" s="871"/>
      <c r="J20" s="863"/>
      <c r="K20" s="866"/>
      <c r="L20" s="595" t="str">
        <f>mergeValue(A20) &amp;"."&amp; mergeValue(B20)&amp;"."&amp; mergeValue(C20)</f>
        <v>1.1.1</v>
      </c>
      <c r="M20" s="549" t="s">
        <v>7</v>
      </c>
      <c r="N20" s="648"/>
      <c r="O20" s="1202"/>
      <c r="P20" s="1202"/>
      <c r="Q20" s="1202"/>
      <c r="R20" s="1202"/>
      <c r="S20" s="1202"/>
      <c r="T20" s="1202"/>
      <c r="U20" s="1202"/>
      <c r="V20" s="1202"/>
      <c r="W20" s="632" t="s">
        <v>634</v>
      </c>
      <c r="Y20" s="591"/>
      <c r="Z20" s="591" t="str">
        <f t="shared" si="0"/>
        <v xml:space="preserve">Наименование системы теплоснабжения </v>
      </c>
      <c r="AA20" s="591"/>
      <c r="AB20" s="591"/>
      <c r="AC20" s="591"/>
    </row>
    <row r="21" spans="1:29" ht="22.5">
      <c r="A21" s="1201"/>
      <c r="B21" s="1201"/>
      <c r="C21" s="1201"/>
      <c r="D21" s="1201">
        <v>1</v>
      </c>
      <c r="E21" s="869"/>
      <c r="F21" s="869"/>
      <c r="G21" s="869"/>
      <c r="H21" s="869"/>
      <c r="I21" s="871"/>
      <c r="J21" s="863"/>
      <c r="K21" s="866"/>
      <c r="L21" s="595" t="str">
        <f>mergeValue(A21) &amp;"."&amp; mergeValue(B21)&amp;"."&amp; mergeValue(C21)&amp;"."&amp; mergeValue(D21)</f>
        <v>1.1.1.1</v>
      </c>
      <c r="M21" s="550" t="s">
        <v>22</v>
      </c>
      <c r="N21" s="648"/>
      <c r="O21" s="1202"/>
      <c r="P21" s="1202"/>
      <c r="Q21" s="1202"/>
      <c r="R21" s="1202"/>
      <c r="S21" s="1202"/>
      <c r="T21" s="1202"/>
      <c r="U21" s="1202"/>
      <c r="V21" s="1202"/>
      <c r="W21" s="632" t="s">
        <v>635</v>
      </c>
      <c r="Y21" s="591"/>
      <c r="Z21" s="591" t="str">
        <f t="shared" si="0"/>
        <v xml:space="preserve">Источник тепловой энергии  </v>
      </c>
      <c r="AA21" s="591"/>
      <c r="AB21" s="591"/>
      <c r="AC21" s="591"/>
    </row>
    <row r="22" spans="1:29" ht="101.25">
      <c r="A22" s="1201"/>
      <c r="B22" s="1201"/>
      <c r="C22" s="1201"/>
      <c r="D22" s="1201"/>
      <c r="E22" s="1201">
        <v>1</v>
      </c>
      <c r="F22" s="869"/>
      <c r="G22" s="869"/>
      <c r="H22" s="867">
        <v>1</v>
      </c>
      <c r="I22" s="1201">
        <v>1</v>
      </c>
      <c r="J22" s="869"/>
      <c r="K22" s="874"/>
      <c r="L22" s="595" t="str">
        <f>mergeValue(A22) &amp;"."&amp; mergeValue(B22)&amp;"."&amp; mergeValue(C22)&amp;"."&amp; mergeValue(D22)&amp;"."&amp; mergeValue(E22)</f>
        <v>1.1.1.1.1</v>
      </c>
      <c r="M22" s="556" t="s">
        <v>9</v>
      </c>
      <c r="N22" s="648"/>
      <c r="O22" s="1203"/>
      <c r="P22" s="1203"/>
      <c r="Q22" s="1203"/>
      <c r="R22" s="1203"/>
      <c r="S22" s="1203"/>
      <c r="T22" s="1203"/>
      <c r="U22" s="1203"/>
      <c r="V22" s="1203"/>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1"/>
      <c r="B23" s="1201"/>
      <c r="C23" s="1201"/>
      <c r="D23" s="1201"/>
      <c r="E23" s="1201"/>
      <c r="F23" s="1201">
        <v>1</v>
      </c>
      <c r="G23" s="867"/>
      <c r="H23" s="867"/>
      <c r="I23" s="1201"/>
      <c r="J23" s="1201">
        <v>1</v>
      </c>
      <c r="K23" s="875"/>
      <c r="L23" s="595"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637</v>
      </c>
      <c r="Y23" s="591"/>
      <c r="Z23" s="591" t="str">
        <f t="shared" si="0"/>
        <v>Группа потребителей</v>
      </c>
      <c r="AA23" s="591"/>
      <c r="AB23" s="591"/>
      <c r="AC23" s="591"/>
    </row>
    <row r="24" spans="1:29" ht="189" customHeight="1">
      <c r="A24" s="1201"/>
      <c r="B24" s="1201"/>
      <c r="C24" s="1201"/>
      <c r="D24" s="1201"/>
      <c r="E24" s="1201"/>
      <c r="F24" s="1201"/>
      <c r="G24" s="867">
        <v>1</v>
      </c>
      <c r="H24" s="867"/>
      <c r="I24" s="1201"/>
      <c r="J24" s="1201"/>
      <c r="K24" s="875">
        <v>1</v>
      </c>
      <c r="L24" s="595" t="str">
        <f>mergeValue(A24) &amp;"."&amp; mergeValue(B24)&amp;"."&amp; mergeValue(C24)&amp;"."&amp; mergeValue(D24)&amp;"."&amp; mergeValue(E24)&amp;"."&amp; mergeValue(F24)&amp;"."&amp; mergeValue(G24)</f>
        <v>1.1.1.1.1.1.1</v>
      </c>
      <c r="M24" s="1070"/>
      <c r="N24" s="648"/>
      <c r="O24" s="564"/>
      <c r="P24" s="564"/>
      <c r="Q24" s="1095"/>
      <c r="R24" s="1207"/>
      <c r="S24" s="1208" t="s">
        <v>84</v>
      </c>
      <c r="T24" s="1207"/>
      <c r="U24" s="1208" t="s">
        <v>85</v>
      </c>
      <c r="V24" s="564"/>
      <c r="W24" s="1218" t="s">
        <v>656</v>
      </c>
      <c r="X24" s="587" t="str">
        <f>strCheckDate(O25:V25)</f>
        <v/>
      </c>
      <c r="Y24" s="591"/>
      <c r="Z24" s="591" t="str">
        <f t="shared" si="0"/>
        <v/>
      </c>
      <c r="AA24" s="591"/>
      <c r="AB24" s="591"/>
      <c r="AC24" s="591"/>
    </row>
    <row r="25" spans="1:29" ht="11.25" hidden="1" customHeight="1">
      <c r="A25" s="1201"/>
      <c r="B25" s="1201"/>
      <c r="C25" s="1201"/>
      <c r="D25" s="1201"/>
      <c r="E25" s="1201"/>
      <c r="F25" s="1201"/>
      <c r="G25" s="867"/>
      <c r="H25" s="867"/>
      <c r="I25" s="1201"/>
      <c r="J25" s="1201"/>
      <c r="K25" s="875"/>
      <c r="L25" s="602"/>
      <c r="M25" s="648"/>
      <c r="N25" s="648"/>
      <c r="O25" s="564"/>
      <c r="P25" s="564"/>
      <c r="Q25" s="586" t="str">
        <f>R24 &amp; "-" &amp; T24</f>
        <v>-</v>
      </c>
      <c r="R25" s="1207"/>
      <c r="S25" s="1208"/>
      <c r="T25" s="1207"/>
      <c r="U25" s="1208"/>
      <c r="V25" s="564"/>
      <c r="W25" s="1219"/>
      <c r="Y25" s="591"/>
      <c r="Z25" s="591" t="str">
        <f t="shared" si="0"/>
        <v/>
      </c>
      <c r="AA25" s="591"/>
      <c r="AB25" s="591"/>
      <c r="AC25" s="591"/>
    </row>
    <row r="26" spans="1:29" ht="15" customHeight="1">
      <c r="A26" s="1201"/>
      <c r="B26" s="1201"/>
      <c r="C26" s="1201"/>
      <c r="D26" s="1201"/>
      <c r="E26" s="1201"/>
      <c r="F26" s="1201"/>
      <c r="G26" s="869"/>
      <c r="H26" s="867"/>
      <c r="I26" s="1201"/>
      <c r="J26" s="1201"/>
      <c r="K26" s="874"/>
      <c r="L26" s="540"/>
      <c r="M26" s="559" t="s">
        <v>25</v>
      </c>
      <c r="N26" s="566"/>
      <c r="O26" s="566"/>
      <c r="P26" s="566"/>
      <c r="Q26" s="566"/>
      <c r="R26" s="566"/>
      <c r="S26" s="566"/>
      <c r="T26" s="566"/>
      <c r="U26" s="566"/>
      <c r="V26" s="562"/>
      <c r="W26" s="1220"/>
      <c r="Y26" s="591"/>
      <c r="Z26" s="591" t="str">
        <f t="shared" si="0"/>
        <v>Добавить вид теплоносителя (параметры теплоносителя)</v>
      </c>
      <c r="AA26" s="591"/>
      <c r="AB26" s="591"/>
      <c r="AC26" s="591"/>
    </row>
    <row r="27" spans="1:29" ht="15" customHeight="1">
      <c r="A27" s="1201"/>
      <c r="B27" s="1201"/>
      <c r="C27" s="1201"/>
      <c r="D27" s="1201"/>
      <c r="E27" s="1201"/>
      <c r="F27" s="869"/>
      <c r="G27" s="869"/>
      <c r="H27" s="867"/>
      <c r="I27" s="120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1"/>
      <c r="B28" s="1201"/>
      <c r="C28" s="1201"/>
      <c r="D28" s="120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1"/>
      <c r="B29" s="1201"/>
      <c r="C29" s="120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1"/>
      <c r="B30" s="120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4" t="s">
        <v>633</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5" t="s">
        <v>491</v>
      </c>
      <c r="G2" s="1196"/>
      <c r="H2" s="1197"/>
      <c r="I2" s="808"/>
    </row>
    <row r="3" spans="1:20" ht="3" customHeight="1"/>
    <row r="4" spans="1:20" s="1008" customFormat="1" ht="11.25">
      <c r="A4" s="1014"/>
      <c r="B4" s="1014"/>
      <c r="C4" s="1014"/>
      <c r="D4" s="1014"/>
      <c r="F4" s="1149" t="s">
        <v>454</v>
      </c>
      <c r="G4" s="1149"/>
      <c r="H4" s="1149"/>
      <c r="I4" s="1198"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29.10.2021</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028"/>
      <c r="I8" s="818" t="s">
        <v>591</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028"/>
      <c r="I9" s="818" t="s">
        <v>589</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199"/>
      <c r="B11" s="1199">
        <v>1</v>
      </c>
      <c r="C11" s="1024"/>
      <c r="D11" s="1024"/>
      <c r="F11" s="1030" t="str">
        <f>"4."&amp;mergeValue(A11) &amp;"."&amp;mergeValue(B11)</f>
        <v>4.1.1</v>
      </c>
      <c r="G11" s="832" t="s">
        <v>593</v>
      </c>
      <c r="H11" s="1028" t="str">
        <f>IF(region_name="","",region_name)</f>
        <v>Ярославская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199"/>
      <c r="B13" s="1199"/>
      <c r="C13" s="1199"/>
      <c r="D13" s="1024">
        <v>1</v>
      </c>
      <c r="F13" s="1030" t="str">
        <f>"4."&amp;mergeValue(A13) &amp;"."&amp;mergeValue(B13)&amp;"."&amp;mergeValue(C13)&amp;"."&amp;mergeValue(D13)</f>
        <v>4.1.1.1.1</v>
      </c>
      <c r="G13" s="820" t="s">
        <v>498</v>
      </c>
      <c r="H13" s="1028"/>
      <c r="I13" s="1200" t="s">
        <v>592</v>
      </c>
      <c r="J13" s="617"/>
      <c r="K13" s="1014"/>
      <c r="L13" s="1014"/>
      <c r="M13" s="1014"/>
      <c r="N13" s="1014"/>
      <c r="O13" s="1014"/>
      <c r="P13" s="1014"/>
      <c r="Q13" s="1014"/>
      <c r="R13" s="1014"/>
      <c r="S13" s="1014"/>
      <c r="T13" s="1014"/>
    </row>
    <row r="14" spans="1:20" s="1008" customFormat="1" ht="18.75">
      <c r="A14" s="1199"/>
      <c r="B14" s="1199"/>
      <c r="C14" s="1199"/>
      <c r="D14" s="1024"/>
      <c r="F14" s="821"/>
      <c r="G14" s="1002" t="s">
        <v>4</v>
      </c>
      <c r="H14" s="626"/>
      <c r="I14" s="1200"/>
      <c r="J14" s="617"/>
      <c r="K14" s="1014"/>
      <c r="L14" s="1014"/>
      <c r="M14" s="1014"/>
      <c r="N14" s="1014"/>
      <c r="O14" s="1014"/>
      <c r="P14" s="1014"/>
      <c r="Q14" s="1014"/>
      <c r="R14" s="1014"/>
      <c r="S14" s="1014"/>
      <c r="T14" s="1014"/>
    </row>
    <row r="15" spans="1:20" s="1008" customFormat="1" ht="18.75">
      <c r="A15" s="1199"/>
      <c r="B15" s="1199"/>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199"/>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594</v>
      </c>
      <c r="H19" s="1194"/>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5" t="s">
        <v>632</v>
      </c>
      <c r="M5" s="1215"/>
      <c r="N5" s="1215"/>
      <c r="O5" s="1215"/>
      <c r="P5" s="1215"/>
      <c r="Q5" s="1215"/>
      <c r="R5" s="1215"/>
      <c r="S5" s="1215"/>
      <c r="T5" s="1215"/>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1" t="str">
        <f>IF(NameOrPr_ch="",IF(NameOrPr="","",NameOrPr),NameOrPr_ch)</f>
        <v>ДЖКХЭиРТ ЯО</v>
      </c>
      <c r="P7" s="1221"/>
      <c r="Q7" s="1221"/>
      <c r="R7" s="1221"/>
      <c r="S7" s="1221"/>
      <c r="T7" s="1221"/>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597</v>
      </c>
      <c r="N8" s="668"/>
      <c r="O8" s="1221" t="str">
        <f>IF(datePr_ch="",IF(datePr="","",datePr),datePr_ch)</f>
        <v>05.10.2021</v>
      </c>
      <c r="P8" s="1221"/>
      <c r="Q8" s="1221"/>
      <c r="R8" s="1221"/>
      <c r="S8" s="1221"/>
      <c r="T8" s="1221"/>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596</v>
      </c>
      <c r="N9" s="668"/>
      <c r="O9" s="1221" t="str">
        <f>IF(numberPr_ch="",IF(numberPr="","",numberPr),numberPr_ch)</f>
        <v>№287</v>
      </c>
      <c r="P9" s="1221"/>
      <c r="Q9" s="1221"/>
      <c r="R9" s="1221"/>
      <c r="S9" s="1221"/>
      <c r="T9" s="1221"/>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1" t="str">
        <f>IF(IstPub_ch="",IF(IstPub="","",IstPub),IstPub_ch)</f>
        <v>https://www.yarregion.ru/depts/dtert/tmpPages/prikaz.aspx</v>
      </c>
      <c r="P10" s="1221"/>
      <c r="Q10" s="1221"/>
      <c r="R10" s="1221"/>
      <c r="S10" s="1221"/>
      <c r="T10" s="1221"/>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6"/>
      <c r="M11" s="1216"/>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2"/>
      <c r="P12" s="1222"/>
      <c r="Q12" s="1222"/>
      <c r="R12" s="1222"/>
      <c r="S12" s="1222"/>
      <c r="T12" s="1222"/>
      <c r="U12" s="1222"/>
    </row>
    <row r="13" spans="1:34">
      <c r="J13" s="997"/>
      <c r="K13" s="997"/>
      <c r="L13" s="1149" t="s">
        <v>454</v>
      </c>
      <c r="M13" s="1149"/>
      <c r="N13" s="1149"/>
      <c r="O13" s="1149"/>
      <c r="P13" s="1149"/>
      <c r="Q13" s="1149"/>
      <c r="R13" s="1149"/>
      <c r="S13" s="1149"/>
      <c r="T13" s="1149"/>
      <c r="U13" s="1149"/>
      <c r="V13" s="1149"/>
      <c r="W13" s="1149" t="s">
        <v>455</v>
      </c>
    </row>
    <row r="14" spans="1:34" ht="14.25" customHeight="1">
      <c r="J14" s="997"/>
      <c r="K14" s="997"/>
      <c r="L14" s="1228" t="s">
        <v>92</v>
      </c>
      <c r="M14" s="1228" t="s">
        <v>640</v>
      </c>
      <c r="N14" s="663"/>
      <c r="O14" s="1229" t="s">
        <v>642</v>
      </c>
      <c r="P14" s="1230"/>
      <c r="Q14" s="1230"/>
      <c r="R14" s="1230"/>
      <c r="S14" s="1230"/>
      <c r="T14" s="1231"/>
      <c r="U14" s="1212" t="s">
        <v>341</v>
      </c>
      <c r="V14" s="1225" t="s">
        <v>275</v>
      </c>
      <c r="W14" s="1149"/>
    </row>
    <row r="15" spans="1:34" ht="14.25" customHeight="1">
      <c r="J15" s="997"/>
      <c r="K15" s="997"/>
      <c r="L15" s="1228"/>
      <c r="M15" s="1228"/>
      <c r="N15" s="664"/>
      <c r="O15" s="1234" t="s">
        <v>606</v>
      </c>
      <c r="P15" s="1232" t="s">
        <v>271</v>
      </c>
      <c r="Q15" s="1233"/>
      <c r="R15" s="1209" t="s">
        <v>655</v>
      </c>
      <c r="S15" s="1210"/>
      <c r="T15" s="1211"/>
      <c r="U15" s="1213"/>
      <c r="V15" s="1226"/>
      <c r="W15" s="1149"/>
    </row>
    <row r="16" spans="1:34" ht="33.75" customHeight="1">
      <c r="J16" s="997"/>
      <c r="K16" s="997"/>
      <c r="L16" s="1228"/>
      <c r="M16" s="1228"/>
      <c r="N16" s="665"/>
      <c r="O16" s="1235"/>
      <c r="P16" s="758" t="s">
        <v>607</v>
      </c>
      <c r="Q16" s="758" t="s">
        <v>6</v>
      </c>
      <c r="R16" s="1029" t="s">
        <v>274</v>
      </c>
      <c r="S16" s="1223" t="s">
        <v>273</v>
      </c>
      <c r="T16" s="1224"/>
      <c r="U16" s="1214"/>
      <c r="V16" s="1227"/>
      <c r="W16" s="1149"/>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7">
        <f ca="1">OFFSET(S17,0,-1)+1</f>
        <v>7</v>
      </c>
      <c r="T17" s="1217"/>
      <c r="U17" s="1026">
        <f ca="1">OFFSET(U17,0,-2)+1</f>
        <v>8</v>
      </c>
      <c r="V17" s="651">
        <f ca="1">OFFSET(V17,0,-1)</f>
        <v>8</v>
      </c>
      <c r="W17" s="1026">
        <f ca="1">OFFSET(W17,0,-1)+1</f>
        <v>9</v>
      </c>
    </row>
    <row r="18" spans="1:36" ht="22.5">
      <c r="A18" s="1201">
        <v>1</v>
      </c>
      <c r="B18" s="1016"/>
      <c r="C18" s="1016"/>
      <c r="D18" s="1016"/>
      <c r="E18" s="983"/>
      <c r="F18" s="1027"/>
      <c r="G18" s="1027"/>
      <c r="H18" s="1027"/>
      <c r="I18" s="985"/>
      <c r="J18" s="981"/>
      <c r="K18" s="965"/>
      <c r="L18" s="1031">
        <f>mergeValue(A18)</f>
        <v>1</v>
      </c>
      <c r="M18" s="643" t="s">
        <v>20</v>
      </c>
      <c r="N18" s="648"/>
      <c r="O18" s="1202"/>
      <c r="P18" s="1202"/>
      <c r="Q18" s="1202"/>
      <c r="R18" s="1202"/>
      <c r="S18" s="1202"/>
      <c r="T18" s="1202"/>
      <c r="U18" s="1202"/>
      <c r="V18" s="1202"/>
      <c r="W18" s="632" t="s">
        <v>476</v>
      </c>
      <c r="Y18" s="831"/>
      <c r="Z18" s="831" t="str">
        <f t="shared" ref="Z18:Z31" si="0">IF(M18="","",M18 )</f>
        <v>Наименование тарифа</v>
      </c>
      <c r="AA18" s="831"/>
      <c r="AB18" s="831"/>
      <c r="AC18" s="831"/>
      <c r="AI18" s="1009"/>
      <c r="AJ18" s="1009"/>
    </row>
    <row r="19" spans="1:36" ht="22.5">
      <c r="A19" s="1201"/>
      <c r="B19" s="1201">
        <v>1</v>
      </c>
      <c r="C19" s="1016"/>
      <c r="D19" s="1016"/>
      <c r="E19" s="1027"/>
      <c r="F19" s="1027"/>
      <c r="G19" s="1027"/>
      <c r="H19" s="1027"/>
      <c r="I19" s="1022"/>
      <c r="J19" s="956"/>
      <c r="K19" s="959"/>
      <c r="L19" s="1031" t="str">
        <f>mergeValue(A19) &amp;"."&amp; mergeValue(B19)</f>
        <v>1.1</v>
      </c>
      <c r="M19" s="694" t="s">
        <v>16</v>
      </c>
      <c r="N19" s="648"/>
      <c r="O19" s="1202"/>
      <c r="P19" s="1202"/>
      <c r="Q19" s="1202"/>
      <c r="R19" s="1202"/>
      <c r="S19" s="1202"/>
      <c r="T19" s="1202"/>
      <c r="U19" s="1202"/>
      <c r="V19" s="1202"/>
      <c r="W19" s="632" t="s">
        <v>477</v>
      </c>
      <c r="Y19" s="831"/>
      <c r="Z19" s="831" t="str">
        <f t="shared" si="0"/>
        <v>Территория действия тарифа</v>
      </c>
      <c r="AA19" s="831"/>
      <c r="AB19" s="831"/>
      <c r="AC19" s="831"/>
      <c r="AI19" s="1009"/>
      <c r="AJ19" s="1009"/>
    </row>
    <row r="20" spans="1:36" ht="22.5">
      <c r="A20" s="1201"/>
      <c r="B20" s="1201"/>
      <c r="C20" s="1201">
        <v>1</v>
      </c>
      <c r="D20" s="1016"/>
      <c r="E20" s="1027"/>
      <c r="F20" s="1027"/>
      <c r="G20" s="1027"/>
      <c r="H20" s="1027"/>
      <c r="I20" s="964"/>
      <c r="J20" s="956"/>
      <c r="K20" s="959"/>
      <c r="L20" s="1031" t="str">
        <f>mergeValue(A20) &amp;"."&amp; mergeValue(B20)&amp;"."&amp; mergeValue(C20)</f>
        <v>1.1.1</v>
      </c>
      <c r="M20" s="695" t="s">
        <v>7</v>
      </c>
      <c r="N20" s="648"/>
      <c r="O20" s="1202"/>
      <c r="P20" s="1202"/>
      <c r="Q20" s="1202"/>
      <c r="R20" s="1202"/>
      <c r="S20" s="1202"/>
      <c r="T20" s="1202"/>
      <c r="U20" s="1202"/>
      <c r="V20" s="1202"/>
      <c r="W20" s="632" t="s">
        <v>634</v>
      </c>
      <c r="Y20" s="831"/>
      <c r="Z20" s="831" t="str">
        <f t="shared" si="0"/>
        <v xml:space="preserve">Наименование системы теплоснабжения </v>
      </c>
      <c r="AA20" s="831"/>
      <c r="AB20" s="831"/>
      <c r="AC20" s="831"/>
      <c r="AI20" s="1009"/>
      <c r="AJ20" s="1009"/>
    </row>
    <row r="21" spans="1:36" ht="22.5">
      <c r="A21" s="1201"/>
      <c r="B21" s="1201"/>
      <c r="C21" s="1201"/>
      <c r="D21" s="1201">
        <v>1</v>
      </c>
      <c r="E21" s="1027"/>
      <c r="F21" s="1027"/>
      <c r="G21" s="1027"/>
      <c r="H21" s="1027"/>
      <c r="I21" s="964"/>
      <c r="J21" s="956"/>
      <c r="K21" s="959"/>
      <c r="L21" s="1031" t="str">
        <f>mergeValue(A21) &amp;"."&amp; mergeValue(B21)&amp;"."&amp; mergeValue(C21)&amp;"."&amp; mergeValue(D21)</f>
        <v>1.1.1.1</v>
      </c>
      <c r="M21" s="696" t="s">
        <v>22</v>
      </c>
      <c r="N21" s="648"/>
      <c r="O21" s="1202"/>
      <c r="P21" s="1202"/>
      <c r="Q21" s="1202"/>
      <c r="R21" s="1202"/>
      <c r="S21" s="1202"/>
      <c r="T21" s="1202"/>
      <c r="U21" s="1202"/>
      <c r="V21" s="1202"/>
      <c r="W21" s="632" t="s">
        <v>635</v>
      </c>
      <c r="Y21" s="831"/>
      <c r="Z21" s="831" t="str">
        <f t="shared" si="0"/>
        <v xml:space="preserve">Источник тепловой энергии  </v>
      </c>
      <c r="AA21" s="831"/>
      <c r="AB21" s="831"/>
      <c r="AC21" s="831"/>
      <c r="AI21" s="1009"/>
      <c r="AJ21" s="1009"/>
    </row>
    <row r="22" spans="1:36" ht="101.25">
      <c r="A22" s="1201"/>
      <c r="B22" s="1201"/>
      <c r="C22" s="1201"/>
      <c r="D22" s="1201"/>
      <c r="E22" s="1201">
        <v>1</v>
      </c>
      <c r="F22" s="1027"/>
      <c r="G22" s="1027"/>
      <c r="H22" s="1016">
        <v>1</v>
      </c>
      <c r="I22" s="1201">
        <v>1</v>
      </c>
      <c r="J22" s="1027"/>
      <c r="K22" s="967"/>
      <c r="L22" s="1031" t="str">
        <f>mergeValue(A22) &amp;"."&amp; mergeValue(B22)&amp;"."&amp; mergeValue(C22)&amp;"."&amp; mergeValue(D22)&amp;"."&amp; mergeValue(E22)</f>
        <v>1.1.1.1.1</v>
      </c>
      <c r="M22" s="556" t="s">
        <v>9</v>
      </c>
      <c r="N22" s="648"/>
      <c r="O22" s="1203"/>
      <c r="P22" s="1203"/>
      <c r="Q22" s="1203"/>
      <c r="R22" s="1203"/>
      <c r="S22" s="1203"/>
      <c r="T22" s="1203"/>
      <c r="U22" s="1203"/>
      <c r="V22" s="1203"/>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1"/>
      <c r="B23" s="1201"/>
      <c r="C23" s="1201"/>
      <c r="D23" s="1201"/>
      <c r="E23" s="1201"/>
      <c r="F23" s="1201">
        <v>1</v>
      </c>
      <c r="G23" s="1016"/>
      <c r="H23" s="1016"/>
      <c r="I23" s="1201"/>
      <c r="J23" s="1201">
        <v>1</v>
      </c>
      <c r="K23" s="968"/>
      <c r="L23" s="1031"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637</v>
      </c>
      <c r="Y23" s="831"/>
      <c r="Z23" s="831" t="str">
        <f t="shared" si="0"/>
        <v>Группа потребителей</v>
      </c>
      <c r="AA23" s="831"/>
      <c r="AB23" s="831"/>
      <c r="AC23" s="831"/>
      <c r="AI23" s="1009"/>
      <c r="AJ23" s="1009"/>
    </row>
    <row r="24" spans="1:36" ht="189" customHeight="1">
      <c r="A24" s="1201"/>
      <c r="B24" s="1201"/>
      <c r="C24" s="1201"/>
      <c r="D24" s="1201"/>
      <c r="E24" s="1201"/>
      <c r="F24" s="1201"/>
      <c r="G24" s="1016">
        <v>1</v>
      </c>
      <c r="H24" s="1016"/>
      <c r="I24" s="1201"/>
      <c r="J24" s="1201"/>
      <c r="K24" s="968">
        <v>1</v>
      </c>
      <c r="L24" s="1031" t="str">
        <f>mergeValue(A24) &amp;"."&amp; mergeValue(B24)&amp;"."&amp; mergeValue(C24)&amp;"."&amp; mergeValue(D24)&amp;"."&amp; mergeValue(E24)&amp;"."&amp; mergeValue(F24)&amp;"."&amp; mergeValue(G24)</f>
        <v>1.1.1.1.1.1.1</v>
      </c>
      <c r="M24" s="1070"/>
      <c r="N24" s="648"/>
      <c r="O24" s="765"/>
      <c r="P24" s="765"/>
      <c r="Q24" s="1095"/>
      <c r="R24" s="1207"/>
      <c r="S24" s="1208" t="s">
        <v>84</v>
      </c>
      <c r="T24" s="1207"/>
      <c r="U24" s="1208" t="s">
        <v>85</v>
      </c>
      <c r="V24" s="765"/>
      <c r="W24" s="1218" t="s">
        <v>656</v>
      </c>
      <c r="X24" s="1009" t="str">
        <f>strCheckDate(O25:V25)</f>
        <v/>
      </c>
      <c r="Y24" s="831"/>
      <c r="Z24" s="831" t="str">
        <f t="shared" si="0"/>
        <v/>
      </c>
      <c r="AA24" s="831"/>
      <c r="AB24" s="831"/>
      <c r="AC24" s="831"/>
      <c r="AI24" s="1009"/>
      <c r="AJ24" s="1009"/>
    </row>
    <row r="25" spans="1:36" ht="11.25" hidden="1">
      <c r="A25" s="1201"/>
      <c r="B25" s="1201"/>
      <c r="C25" s="1201"/>
      <c r="D25" s="1201"/>
      <c r="E25" s="1201"/>
      <c r="F25" s="1201"/>
      <c r="G25" s="1016"/>
      <c r="H25" s="1016"/>
      <c r="I25" s="1201"/>
      <c r="J25" s="1201"/>
      <c r="K25" s="968"/>
      <c r="L25" s="802"/>
      <c r="M25" s="648"/>
      <c r="N25" s="648"/>
      <c r="O25" s="765"/>
      <c r="P25" s="765"/>
      <c r="Q25" s="771" t="str">
        <f>R24 &amp; "-" &amp; T24</f>
        <v>-</v>
      </c>
      <c r="R25" s="1207"/>
      <c r="S25" s="1208"/>
      <c r="T25" s="1207"/>
      <c r="U25" s="1208"/>
      <c r="V25" s="765"/>
      <c r="W25" s="1219"/>
      <c r="Y25" s="831"/>
      <c r="Z25" s="831" t="str">
        <f t="shared" si="0"/>
        <v/>
      </c>
      <c r="AA25" s="831"/>
      <c r="AB25" s="831"/>
      <c r="AC25" s="831"/>
      <c r="AI25" s="1009"/>
      <c r="AJ25" s="1009"/>
    </row>
    <row r="26" spans="1:36" ht="15" customHeight="1">
      <c r="A26" s="1201"/>
      <c r="B26" s="1201"/>
      <c r="C26" s="1201"/>
      <c r="D26" s="1201"/>
      <c r="E26" s="1201"/>
      <c r="F26" s="1201"/>
      <c r="G26" s="1027"/>
      <c r="H26" s="1016"/>
      <c r="I26" s="1201"/>
      <c r="J26" s="1201"/>
      <c r="K26" s="967"/>
      <c r="L26" s="690"/>
      <c r="M26" s="559" t="s">
        <v>25</v>
      </c>
      <c r="N26" s="1007"/>
      <c r="O26" s="1007"/>
      <c r="P26" s="1007"/>
      <c r="Q26" s="1007"/>
      <c r="R26" s="1007"/>
      <c r="S26" s="1007"/>
      <c r="T26" s="1007"/>
      <c r="U26" s="1007"/>
      <c r="V26" s="764"/>
      <c r="W26" s="1220"/>
      <c r="Y26" s="831"/>
      <c r="Z26" s="831" t="str">
        <f t="shared" si="0"/>
        <v>Добавить вид теплоносителя (параметры теплоносителя)</v>
      </c>
      <c r="AA26" s="831"/>
      <c r="AB26" s="831"/>
      <c r="AC26" s="831"/>
      <c r="AI26" s="1009"/>
      <c r="AJ26" s="1009"/>
    </row>
    <row r="27" spans="1:36" ht="15" customHeight="1">
      <c r="A27" s="1201"/>
      <c r="B27" s="1201"/>
      <c r="C27" s="1201"/>
      <c r="D27" s="1201"/>
      <c r="E27" s="1201"/>
      <c r="F27" s="1027"/>
      <c r="G27" s="1027"/>
      <c r="H27" s="1016"/>
      <c r="I27" s="1201"/>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1"/>
      <c r="B28" s="1201"/>
      <c r="C28" s="1201"/>
      <c r="D28" s="1201"/>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1"/>
      <c r="B29" s="1201"/>
      <c r="C29" s="1201"/>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1"/>
      <c r="B30" s="1201"/>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1"/>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4" t="s">
        <v>633</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29.10.2021</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593</v>
      </c>
      <c r="H11" s="606" t="str">
        <f>IF(region_name="","",region_name)</f>
        <v>Ярославская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592</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594</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5" t="s">
        <v>632</v>
      </c>
      <c r="M5" s="1215"/>
      <c r="N5" s="1215"/>
      <c r="O5" s="1215"/>
      <c r="P5" s="1215"/>
      <c r="Q5" s="1215"/>
      <c r="R5" s="1215"/>
      <c r="S5" s="1215"/>
      <c r="T5" s="1215"/>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36" t="s">
        <v>85</v>
      </c>
      <c r="P7" s="1236"/>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1" t="str">
        <f>IF(NameOrPr_ch="",IF(NameOrPr="","",NameOrPr),NameOrPr_ch)</f>
        <v>ДЖКХЭиРТ ЯО</v>
      </c>
      <c r="P9" s="1221"/>
      <c r="Q9" s="1221"/>
      <c r="R9" s="1221"/>
      <c r="S9" s="1221"/>
      <c r="T9" s="1221"/>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21" t="str">
        <f>IF(datePr_ch="",IF(datePr="","",datePr),datePr_ch)</f>
        <v>05.10.2021</v>
      </c>
      <c r="P10" s="1221"/>
      <c r="Q10" s="1221"/>
      <c r="R10" s="1221"/>
      <c r="S10" s="1221"/>
      <c r="T10" s="1221"/>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21" t="str">
        <f>IF(numberPr_ch="",IF(numberPr="","",numberPr),numberPr_ch)</f>
        <v>№287</v>
      </c>
      <c r="P11" s="1221"/>
      <c r="Q11" s="1221"/>
      <c r="R11" s="1221"/>
      <c r="S11" s="1221"/>
      <c r="T11" s="1221"/>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1" t="str">
        <f>IF(IstPub_ch="",IF(IstPub="","",IstPub),IstPub_ch)</f>
        <v>https://www.yarregion.ru/depts/dtert/tmpPages/prikaz.aspx</v>
      </c>
      <c r="P12" s="1221"/>
      <c r="Q12" s="1221"/>
      <c r="R12" s="1221"/>
      <c r="S12" s="1221"/>
      <c r="T12" s="1221"/>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6"/>
      <c r="M13" s="1216"/>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2"/>
      <c r="P14" s="1222"/>
      <c r="Q14" s="1222"/>
      <c r="R14" s="1222"/>
      <c r="S14" s="1222"/>
      <c r="T14" s="1222"/>
      <c r="U14" s="1222"/>
    </row>
    <row r="15" spans="1:34">
      <c r="J15" s="531"/>
      <c r="K15" s="531"/>
      <c r="L15" s="1149" t="s">
        <v>454</v>
      </c>
      <c r="M15" s="1149"/>
      <c r="N15" s="1149"/>
      <c r="O15" s="1149"/>
      <c r="P15" s="1149"/>
      <c r="Q15" s="1149"/>
      <c r="R15" s="1149"/>
      <c r="S15" s="1149"/>
      <c r="T15" s="1149"/>
      <c r="U15" s="1149"/>
      <c r="V15" s="1149"/>
      <c r="W15" s="1149" t="s">
        <v>455</v>
      </c>
    </row>
    <row r="16" spans="1:34" ht="14.25" customHeight="1">
      <c r="J16" s="531"/>
      <c r="K16" s="531"/>
      <c r="L16" s="1228" t="s">
        <v>92</v>
      </c>
      <c r="M16" s="1228" t="s">
        <v>640</v>
      </c>
      <c r="N16" s="663"/>
      <c r="O16" s="1229" t="s">
        <v>642</v>
      </c>
      <c r="P16" s="1230"/>
      <c r="Q16" s="1230"/>
      <c r="R16" s="1230"/>
      <c r="S16" s="1230"/>
      <c r="T16" s="1231"/>
      <c r="U16" s="1212" t="s">
        <v>341</v>
      </c>
      <c r="V16" s="1225" t="s">
        <v>275</v>
      </c>
      <c r="W16" s="1149"/>
    </row>
    <row r="17" spans="1:36" ht="14.25" customHeight="1">
      <c r="J17" s="531"/>
      <c r="K17" s="531"/>
      <c r="L17" s="1228"/>
      <c r="M17" s="1228"/>
      <c r="N17" s="664"/>
      <c r="O17" s="1234" t="s">
        <v>606</v>
      </c>
      <c r="P17" s="1232" t="s">
        <v>271</v>
      </c>
      <c r="Q17" s="1233"/>
      <c r="R17" s="1209" t="s">
        <v>655</v>
      </c>
      <c r="S17" s="1210"/>
      <c r="T17" s="1211"/>
      <c r="U17" s="1213"/>
      <c r="V17" s="1226"/>
      <c r="W17" s="1149"/>
    </row>
    <row r="18" spans="1:36" ht="33.75" customHeight="1">
      <c r="J18" s="531"/>
      <c r="K18" s="531"/>
      <c r="L18" s="1228"/>
      <c r="M18" s="1228"/>
      <c r="N18" s="665"/>
      <c r="O18" s="1235"/>
      <c r="P18" s="537" t="s">
        <v>607</v>
      </c>
      <c r="Q18" s="537" t="s">
        <v>6</v>
      </c>
      <c r="R18" s="538" t="s">
        <v>274</v>
      </c>
      <c r="S18" s="1223" t="s">
        <v>273</v>
      </c>
      <c r="T18" s="1224"/>
      <c r="U18" s="1214"/>
      <c r="V18" s="1227"/>
      <c r="W18" s="1149"/>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7">
        <f ca="1">OFFSET(S19,0,-1)+1</f>
        <v>7</v>
      </c>
      <c r="T19" s="1217"/>
      <c r="U19" s="650">
        <f ca="1">OFFSET(U19,0,-2)+1</f>
        <v>8</v>
      </c>
      <c r="V19" s="651">
        <f ca="1">OFFSET(V19,0,-1)</f>
        <v>8</v>
      </c>
      <c r="W19" s="650">
        <f ca="1">OFFSET(W19,0,-1)+1</f>
        <v>9</v>
      </c>
    </row>
    <row r="20" spans="1:36" ht="22.5">
      <c r="A20" s="1201">
        <v>1</v>
      </c>
      <c r="B20" s="885"/>
      <c r="C20" s="885"/>
      <c r="D20" s="885"/>
      <c r="E20" s="886"/>
      <c r="F20" s="887"/>
      <c r="G20" s="887"/>
      <c r="H20" s="887"/>
      <c r="I20" s="888"/>
      <c r="J20" s="883"/>
      <c r="K20" s="890"/>
      <c r="L20" s="595">
        <f>mergeValue(A20)</f>
        <v>1</v>
      </c>
      <c r="M20" s="643" t="s">
        <v>20</v>
      </c>
      <c r="N20" s="648"/>
      <c r="O20" s="1202"/>
      <c r="P20" s="1202"/>
      <c r="Q20" s="1202"/>
      <c r="R20" s="1202"/>
      <c r="S20" s="1202"/>
      <c r="T20" s="1202"/>
      <c r="U20" s="1202"/>
      <c r="V20" s="1202"/>
      <c r="W20" s="632" t="s">
        <v>476</v>
      </c>
      <c r="Y20" s="591"/>
      <c r="Z20" s="591" t="str">
        <f t="shared" ref="Z20:Z33" si="0">IF(M20="","",M20 )</f>
        <v>Наименование тарифа</v>
      </c>
      <c r="AA20" s="591"/>
      <c r="AB20" s="591"/>
      <c r="AC20" s="591"/>
      <c r="AI20" s="587"/>
      <c r="AJ20" s="587"/>
    </row>
    <row r="21" spans="1:36" ht="22.5">
      <c r="A21" s="1201"/>
      <c r="B21" s="1201">
        <v>1</v>
      </c>
      <c r="C21" s="885"/>
      <c r="D21" s="885"/>
      <c r="E21" s="887"/>
      <c r="F21" s="887"/>
      <c r="G21" s="887"/>
      <c r="H21" s="887"/>
      <c r="I21" s="882"/>
      <c r="J21" s="881"/>
      <c r="K21" s="884"/>
      <c r="L21" s="595" t="str">
        <f>mergeValue(A21) &amp;"."&amp; mergeValue(B21)</f>
        <v>1.1</v>
      </c>
      <c r="M21" s="548" t="s">
        <v>16</v>
      </c>
      <c r="N21" s="648"/>
      <c r="O21" s="1202"/>
      <c r="P21" s="1202"/>
      <c r="Q21" s="1202"/>
      <c r="R21" s="1202"/>
      <c r="S21" s="1202"/>
      <c r="T21" s="1202"/>
      <c r="U21" s="1202"/>
      <c r="V21" s="1202"/>
      <c r="W21" s="632" t="s">
        <v>477</v>
      </c>
      <c r="Y21" s="591"/>
      <c r="Z21" s="591" t="str">
        <f t="shared" si="0"/>
        <v>Территория действия тарифа</v>
      </c>
      <c r="AA21" s="591"/>
      <c r="AB21" s="591"/>
      <c r="AC21" s="591"/>
      <c r="AI21" s="587"/>
      <c r="AJ21" s="587"/>
    </row>
    <row r="22" spans="1:36" ht="22.5">
      <c r="A22" s="1201"/>
      <c r="B22" s="1201"/>
      <c r="C22" s="1201">
        <v>1</v>
      </c>
      <c r="D22" s="885"/>
      <c r="E22" s="887"/>
      <c r="F22" s="887"/>
      <c r="G22" s="887"/>
      <c r="H22" s="887"/>
      <c r="I22" s="889"/>
      <c r="J22" s="881"/>
      <c r="K22" s="884"/>
      <c r="L22" s="595" t="str">
        <f>mergeValue(A22) &amp;"."&amp; mergeValue(B22)&amp;"."&amp; mergeValue(C22)</f>
        <v>1.1.1</v>
      </c>
      <c r="M22" s="549" t="s">
        <v>7</v>
      </c>
      <c r="N22" s="648"/>
      <c r="O22" s="1202"/>
      <c r="P22" s="1202"/>
      <c r="Q22" s="1202"/>
      <c r="R22" s="1202"/>
      <c r="S22" s="1202"/>
      <c r="T22" s="1202"/>
      <c r="U22" s="1202"/>
      <c r="V22" s="1202"/>
      <c r="W22" s="632" t="s">
        <v>634</v>
      </c>
      <c r="Y22" s="591"/>
      <c r="Z22" s="591" t="str">
        <f t="shared" si="0"/>
        <v xml:space="preserve">Наименование системы теплоснабжения </v>
      </c>
      <c r="AA22" s="591"/>
      <c r="AB22" s="591"/>
      <c r="AC22" s="591"/>
      <c r="AI22" s="587"/>
      <c r="AJ22" s="587"/>
    </row>
    <row r="23" spans="1:36" ht="22.5">
      <c r="A23" s="1201"/>
      <c r="B23" s="1201"/>
      <c r="C23" s="1201"/>
      <c r="D23" s="1201">
        <v>1</v>
      </c>
      <c r="E23" s="887"/>
      <c r="F23" s="887"/>
      <c r="G23" s="887"/>
      <c r="H23" s="887"/>
      <c r="I23" s="889"/>
      <c r="J23" s="881"/>
      <c r="K23" s="884"/>
      <c r="L23" s="595" t="str">
        <f>mergeValue(A23) &amp;"."&amp; mergeValue(B23)&amp;"."&amp; mergeValue(C23)&amp;"."&amp; mergeValue(D23)</f>
        <v>1.1.1.1</v>
      </c>
      <c r="M23" s="550" t="s">
        <v>22</v>
      </c>
      <c r="N23" s="648"/>
      <c r="O23" s="1202"/>
      <c r="P23" s="1202"/>
      <c r="Q23" s="1202"/>
      <c r="R23" s="1202"/>
      <c r="S23" s="1202"/>
      <c r="T23" s="1202"/>
      <c r="U23" s="1202"/>
      <c r="V23" s="1202"/>
      <c r="W23" s="632" t="s">
        <v>635</v>
      </c>
      <c r="Y23" s="591"/>
      <c r="Z23" s="591" t="str">
        <f t="shared" si="0"/>
        <v xml:space="preserve">Источник тепловой энергии  </v>
      </c>
      <c r="AA23" s="591"/>
      <c r="AB23" s="591"/>
      <c r="AC23" s="591"/>
      <c r="AI23" s="587"/>
      <c r="AJ23" s="587"/>
    </row>
    <row r="24" spans="1:36" ht="101.25">
      <c r="A24" s="1201"/>
      <c r="B24" s="1201"/>
      <c r="C24" s="1201"/>
      <c r="D24" s="1201"/>
      <c r="E24" s="1201">
        <v>1</v>
      </c>
      <c r="F24" s="887"/>
      <c r="G24" s="887"/>
      <c r="H24" s="885">
        <v>1</v>
      </c>
      <c r="I24" s="1201">
        <v>1</v>
      </c>
      <c r="J24" s="887"/>
      <c r="K24" s="892"/>
      <c r="L24" s="595" t="str">
        <f>mergeValue(A24) &amp;"."&amp; mergeValue(B24)&amp;"."&amp; mergeValue(C24)&amp;"."&amp; mergeValue(D24)&amp;"."&amp; mergeValue(E24)</f>
        <v>1.1.1.1.1</v>
      </c>
      <c r="M24" s="556" t="s">
        <v>9</v>
      </c>
      <c r="N24" s="648"/>
      <c r="O24" s="1203"/>
      <c r="P24" s="1203"/>
      <c r="Q24" s="1203"/>
      <c r="R24" s="1203"/>
      <c r="S24" s="1203"/>
      <c r="T24" s="1203"/>
      <c r="U24" s="1203"/>
      <c r="V24" s="1203"/>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1"/>
      <c r="B25" s="1201"/>
      <c r="C25" s="1201"/>
      <c r="D25" s="1201"/>
      <c r="E25" s="1201"/>
      <c r="F25" s="1201">
        <v>1</v>
      </c>
      <c r="G25" s="885"/>
      <c r="H25" s="885"/>
      <c r="I25" s="1201"/>
      <c r="J25" s="1201">
        <v>1</v>
      </c>
      <c r="K25" s="893"/>
      <c r="L25" s="595" t="str">
        <f>mergeValue(A25) &amp;"."&amp; mergeValue(B25)&amp;"."&amp; mergeValue(C25)&amp;"."&amp; mergeValue(D25)&amp;"."&amp; mergeValue(E25)&amp;"."&amp; mergeValue(F25)</f>
        <v>1.1.1.1.1.1</v>
      </c>
      <c r="M25" s="557" t="s">
        <v>10</v>
      </c>
      <c r="N25" s="648"/>
      <c r="O25" s="1204"/>
      <c r="P25" s="1205"/>
      <c r="Q25" s="1205"/>
      <c r="R25" s="1205"/>
      <c r="S25" s="1205"/>
      <c r="T25" s="1205"/>
      <c r="U25" s="1205"/>
      <c r="V25" s="1206"/>
      <c r="W25" s="632" t="s">
        <v>637</v>
      </c>
      <c r="Y25" s="591"/>
      <c r="Z25" s="591" t="str">
        <f t="shared" si="0"/>
        <v>Группа потребителей</v>
      </c>
      <c r="AA25" s="591"/>
      <c r="AB25" s="591"/>
      <c r="AC25" s="591"/>
      <c r="AI25" s="587"/>
      <c r="AJ25" s="587"/>
    </row>
    <row r="26" spans="1:36" ht="189" customHeight="1">
      <c r="A26" s="1201"/>
      <c r="B26" s="1201"/>
      <c r="C26" s="1201"/>
      <c r="D26" s="1201"/>
      <c r="E26" s="1201"/>
      <c r="F26" s="1201"/>
      <c r="G26" s="885">
        <v>1</v>
      </c>
      <c r="H26" s="885"/>
      <c r="I26" s="1201"/>
      <c r="J26" s="1201"/>
      <c r="K26" s="893">
        <v>1</v>
      </c>
      <c r="L26" s="595" t="str">
        <f>mergeValue(A26) &amp;"."&amp; mergeValue(B26)&amp;"."&amp; mergeValue(C26)&amp;"."&amp; mergeValue(D26)&amp;"."&amp; mergeValue(E26)&amp;"."&amp; mergeValue(F26)&amp;"."&amp; mergeValue(G26)</f>
        <v>1.1.1.1.1.1.1</v>
      </c>
      <c r="M26" s="1070"/>
      <c r="N26" s="648"/>
      <c r="O26" s="564"/>
      <c r="P26" s="564"/>
      <c r="Q26" s="1095"/>
      <c r="R26" s="1207"/>
      <c r="S26" s="1208" t="s">
        <v>84</v>
      </c>
      <c r="T26" s="1207"/>
      <c r="U26" s="1208" t="s">
        <v>85</v>
      </c>
      <c r="V26" s="564"/>
      <c r="W26" s="1218" t="s">
        <v>656</v>
      </c>
      <c r="X26" s="587" t="str">
        <f>strCheckDate(O27:V27)</f>
        <v/>
      </c>
      <c r="Y26" s="591"/>
      <c r="Z26" s="591" t="str">
        <f t="shared" si="0"/>
        <v/>
      </c>
      <c r="AA26" s="591"/>
      <c r="AB26" s="591"/>
      <c r="AC26" s="591"/>
      <c r="AI26" s="587"/>
      <c r="AJ26" s="587"/>
    </row>
    <row r="27" spans="1:36" ht="11.25" hidden="1">
      <c r="A27" s="1201"/>
      <c r="B27" s="1201"/>
      <c r="C27" s="1201"/>
      <c r="D27" s="1201"/>
      <c r="E27" s="1201"/>
      <c r="F27" s="1201"/>
      <c r="G27" s="885"/>
      <c r="H27" s="885"/>
      <c r="I27" s="1201"/>
      <c r="J27" s="1201"/>
      <c r="K27" s="893"/>
      <c r="L27" s="602"/>
      <c r="M27" s="648"/>
      <c r="N27" s="648"/>
      <c r="O27" s="564"/>
      <c r="P27" s="564"/>
      <c r="Q27" s="586" t="str">
        <f>R26 &amp; "-" &amp; T26</f>
        <v>-</v>
      </c>
      <c r="R27" s="1207"/>
      <c r="S27" s="1208"/>
      <c r="T27" s="1207"/>
      <c r="U27" s="1208"/>
      <c r="V27" s="564"/>
      <c r="W27" s="1219"/>
      <c r="Y27" s="591"/>
      <c r="Z27" s="591" t="str">
        <f t="shared" si="0"/>
        <v/>
      </c>
      <c r="AA27" s="591"/>
      <c r="AB27" s="591"/>
      <c r="AC27" s="591"/>
      <c r="AI27" s="587"/>
      <c r="AJ27" s="587"/>
    </row>
    <row r="28" spans="1:36" ht="15" customHeight="1">
      <c r="A28" s="1201"/>
      <c r="B28" s="1201"/>
      <c r="C28" s="1201"/>
      <c r="D28" s="1201"/>
      <c r="E28" s="1201"/>
      <c r="F28" s="1201"/>
      <c r="G28" s="887"/>
      <c r="H28" s="885"/>
      <c r="I28" s="1201"/>
      <c r="J28" s="1201"/>
      <c r="K28" s="892"/>
      <c r="L28" s="540"/>
      <c r="M28" s="559" t="s">
        <v>25</v>
      </c>
      <c r="N28" s="566"/>
      <c r="O28" s="566"/>
      <c r="P28" s="566"/>
      <c r="Q28" s="566"/>
      <c r="R28" s="566"/>
      <c r="S28" s="566"/>
      <c r="T28" s="566"/>
      <c r="U28" s="566"/>
      <c r="V28" s="562"/>
      <c r="W28" s="1220"/>
      <c r="Y28" s="591"/>
      <c r="Z28" s="591" t="str">
        <f t="shared" si="0"/>
        <v>Добавить вид теплоносителя (параметры теплоносителя)</v>
      </c>
      <c r="AA28" s="591"/>
      <c r="AB28" s="591"/>
      <c r="AC28" s="591"/>
      <c r="AI28" s="587"/>
      <c r="AJ28" s="587"/>
    </row>
    <row r="29" spans="1:36" ht="15" customHeight="1">
      <c r="A29" s="1201"/>
      <c r="B29" s="1201"/>
      <c r="C29" s="1201"/>
      <c r="D29" s="1201"/>
      <c r="E29" s="1201"/>
      <c r="F29" s="887"/>
      <c r="G29" s="887"/>
      <c r="H29" s="885"/>
      <c r="I29" s="120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1"/>
      <c r="B30" s="1201"/>
      <c r="C30" s="1201"/>
      <c r="D30" s="120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1"/>
      <c r="B31" s="1201"/>
      <c r="C31" s="120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1"/>
      <c r="B32" s="120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4" t="s">
        <v>633</v>
      </c>
      <c r="N36" s="1194"/>
      <c r="O36" s="1194"/>
      <c r="P36" s="1194"/>
      <c r="Q36" s="1194"/>
      <c r="R36" s="1194"/>
      <c r="S36" s="1194"/>
      <c r="T36" s="1194"/>
      <c r="U36" s="1194"/>
      <c r="V36" s="1194"/>
      <c r="W36" s="1194"/>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5" t="s">
        <v>491</v>
      </c>
      <c r="G2" s="1196"/>
      <c r="H2" s="1197"/>
      <c r="I2" s="808"/>
    </row>
    <row r="3" spans="1:20" ht="3" customHeight="1"/>
    <row r="4" spans="1:20" s="572" customFormat="1" ht="11.25">
      <c r="A4" s="773"/>
      <c r="B4" s="773"/>
      <c r="C4" s="773"/>
      <c r="D4" s="773"/>
      <c r="F4" s="1149" t="s">
        <v>454</v>
      </c>
      <c r="G4" s="1149"/>
      <c r="H4" s="1149"/>
      <c r="I4" s="1198"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8"/>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29.10.2021</v>
      </c>
      <c r="I7" s="818" t="s">
        <v>493</v>
      </c>
      <c r="J7" s="617"/>
      <c r="K7" s="773"/>
      <c r="L7" s="773"/>
      <c r="M7" s="773"/>
      <c r="N7" s="773"/>
      <c r="O7" s="773"/>
      <c r="P7" s="773"/>
      <c r="Q7" s="773"/>
      <c r="R7" s="773"/>
      <c r="S7" s="773"/>
      <c r="T7" s="773"/>
    </row>
    <row r="8" spans="1:20" s="572" customFormat="1" ht="45">
      <c r="A8" s="1199">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5">
      <c r="A9" s="1199"/>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5">
      <c r="A10" s="1199"/>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199"/>
      <c r="B11" s="1199">
        <v>1</v>
      </c>
      <c r="C11" s="779"/>
      <c r="D11" s="779"/>
      <c r="F11" s="816" t="str">
        <f>"4."&amp;mergeValue(A11) &amp;"."&amp;mergeValue(B11)</f>
        <v>4.1.1</v>
      </c>
      <c r="G11" s="832" t="s">
        <v>593</v>
      </c>
      <c r="H11" s="807" t="str">
        <f>IF(region_name="","",region_name)</f>
        <v>Ярославская область</v>
      </c>
      <c r="I11" s="818" t="s">
        <v>499</v>
      </c>
      <c r="J11" s="617"/>
      <c r="K11" s="773"/>
      <c r="L11" s="773"/>
      <c r="M11" s="773"/>
      <c r="N11" s="773"/>
      <c r="O11" s="773"/>
      <c r="P11" s="773"/>
      <c r="Q11" s="773"/>
      <c r="R11" s="773"/>
      <c r="S11" s="773"/>
      <c r="T11" s="773"/>
    </row>
    <row r="12" spans="1:20" s="572" customFormat="1" ht="22.5">
      <c r="A12" s="1199"/>
      <c r="B12" s="1199"/>
      <c r="C12" s="1199">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199"/>
      <c r="B13" s="1199"/>
      <c r="C13" s="1199"/>
      <c r="D13" s="779">
        <v>1</v>
      </c>
      <c r="F13" s="816" t="str">
        <f>"4."&amp;mergeValue(A13) &amp;"."&amp;mergeValue(B13)&amp;"."&amp;mergeValue(C13)&amp;"."&amp;mergeValue(D13)</f>
        <v>4.1.1.1.1</v>
      </c>
      <c r="G13" s="820" t="s">
        <v>498</v>
      </c>
      <c r="H13" s="807"/>
      <c r="I13" s="1200" t="s">
        <v>592</v>
      </c>
      <c r="J13" s="617"/>
      <c r="K13" s="773"/>
      <c r="L13" s="773"/>
      <c r="M13" s="773"/>
      <c r="N13" s="773"/>
      <c r="O13" s="773"/>
      <c r="P13" s="773"/>
      <c r="Q13" s="773"/>
      <c r="R13" s="773"/>
      <c r="S13" s="773"/>
      <c r="T13" s="773"/>
    </row>
    <row r="14" spans="1:20" s="572" customFormat="1" ht="18.75">
      <c r="A14" s="1199"/>
      <c r="B14" s="1199"/>
      <c r="C14" s="1199"/>
      <c r="D14" s="779"/>
      <c r="F14" s="821"/>
      <c r="G14" s="761" t="s">
        <v>4</v>
      </c>
      <c r="H14" s="626"/>
      <c r="I14" s="1200"/>
      <c r="J14" s="617"/>
      <c r="K14" s="773"/>
      <c r="L14" s="773"/>
      <c r="M14" s="773"/>
      <c r="N14" s="773"/>
      <c r="O14" s="773"/>
      <c r="P14" s="773"/>
      <c r="Q14" s="773"/>
      <c r="R14" s="773"/>
      <c r="S14" s="773"/>
      <c r="T14" s="773"/>
    </row>
    <row r="15" spans="1:20" s="572" customFormat="1" ht="18.75">
      <c r="A15" s="1199"/>
      <c r="B15" s="1199"/>
      <c r="C15" s="779"/>
      <c r="D15" s="779"/>
      <c r="F15" s="636"/>
      <c r="G15" s="579" t="s">
        <v>403</v>
      </c>
      <c r="H15" s="637"/>
      <c r="I15" s="638"/>
      <c r="J15" s="617"/>
      <c r="K15" s="773"/>
      <c r="L15" s="773"/>
      <c r="M15" s="773"/>
      <c r="N15" s="773"/>
      <c r="O15" s="773"/>
      <c r="P15" s="773"/>
      <c r="Q15" s="773"/>
      <c r="R15" s="773"/>
      <c r="S15" s="773"/>
      <c r="T15" s="773"/>
    </row>
    <row r="16" spans="1:20" s="572" customFormat="1" ht="18.75">
      <c r="A16" s="1199"/>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594</v>
      </c>
      <c r="H19" s="1194"/>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5" t="s">
        <v>632</v>
      </c>
      <c r="M5" s="1215"/>
      <c r="N5" s="1215"/>
      <c r="O5" s="1215"/>
      <c r="P5" s="1215"/>
      <c r="Q5" s="1215"/>
      <c r="R5" s="1215"/>
      <c r="S5" s="1215"/>
      <c r="T5" s="1215"/>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37"/>
      <c r="P7" s="1238"/>
      <c r="Q7" s="1238"/>
      <c r="R7" s="1238"/>
      <c r="S7" s="1238"/>
      <c r="T7" s="1239"/>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1" t="str">
        <f>IF(NameOrPr_ch="",IF(NameOrPr="","",NameOrPr),NameOrPr_ch)</f>
        <v>ДЖКХЭиРТ ЯО</v>
      </c>
      <c r="P9" s="1221"/>
      <c r="Q9" s="1221"/>
      <c r="R9" s="1221"/>
      <c r="S9" s="1221"/>
      <c r="T9" s="1221"/>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21" t="str">
        <f>IF(datePr_ch="",IF(datePr="","",datePr),datePr_ch)</f>
        <v>05.10.2021</v>
      </c>
      <c r="P10" s="1221"/>
      <c r="Q10" s="1221"/>
      <c r="R10" s="1221"/>
      <c r="S10" s="1221"/>
      <c r="T10" s="1221"/>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21" t="str">
        <f>IF(numberPr_ch="",IF(numberPr="","",numberPr),numberPr_ch)</f>
        <v>№287</v>
      </c>
      <c r="P11" s="1221"/>
      <c r="Q11" s="1221"/>
      <c r="R11" s="1221"/>
      <c r="S11" s="1221"/>
      <c r="T11" s="1221"/>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1" t="str">
        <f>IF(IstPub_ch="",IF(IstPub="","",IstPub),IstPub_ch)</f>
        <v>https://www.yarregion.ru/depts/dtert/tmpPages/prikaz.aspx</v>
      </c>
      <c r="P12" s="1221"/>
      <c r="Q12" s="1221"/>
      <c r="R12" s="1221"/>
      <c r="S12" s="1221"/>
      <c r="T12" s="1221"/>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6"/>
      <c r="M13" s="1216"/>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2"/>
      <c r="P14" s="1222"/>
      <c r="Q14" s="1222"/>
      <c r="R14" s="1222"/>
      <c r="S14" s="1222"/>
      <c r="T14" s="1222"/>
      <c r="U14" s="1222"/>
    </row>
    <row r="15" spans="1:34">
      <c r="J15" s="688"/>
      <c r="K15" s="688"/>
      <c r="L15" s="1149" t="s">
        <v>454</v>
      </c>
      <c r="M15" s="1149"/>
      <c r="N15" s="1149"/>
      <c r="O15" s="1149"/>
      <c r="P15" s="1149"/>
      <c r="Q15" s="1149"/>
      <c r="R15" s="1149"/>
      <c r="S15" s="1149"/>
      <c r="T15" s="1149"/>
      <c r="U15" s="1149"/>
      <c r="V15" s="1149"/>
      <c r="W15" s="1149" t="s">
        <v>455</v>
      </c>
    </row>
    <row r="16" spans="1:34" ht="14.25" customHeight="1">
      <c r="J16" s="688"/>
      <c r="K16" s="688"/>
      <c r="L16" s="1228" t="s">
        <v>92</v>
      </c>
      <c r="M16" s="1228" t="s">
        <v>640</v>
      </c>
      <c r="N16" s="663"/>
      <c r="O16" s="1229" t="s">
        <v>642</v>
      </c>
      <c r="P16" s="1230"/>
      <c r="Q16" s="1230"/>
      <c r="R16" s="1230"/>
      <c r="S16" s="1230"/>
      <c r="T16" s="1231"/>
      <c r="U16" s="1212" t="s">
        <v>341</v>
      </c>
      <c r="V16" s="1225" t="s">
        <v>275</v>
      </c>
      <c r="W16" s="1149"/>
    </row>
    <row r="17" spans="1:36" ht="14.25" customHeight="1">
      <c r="J17" s="688"/>
      <c r="K17" s="688"/>
      <c r="L17" s="1228"/>
      <c r="M17" s="1228"/>
      <c r="N17" s="664"/>
      <c r="O17" s="1234" t="s">
        <v>606</v>
      </c>
      <c r="P17" s="1232" t="s">
        <v>271</v>
      </c>
      <c r="Q17" s="1233"/>
      <c r="R17" s="1209" t="s">
        <v>655</v>
      </c>
      <c r="S17" s="1210"/>
      <c r="T17" s="1211"/>
      <c r="U17" s="1213"/>
      <c r="V17" s="1226"/>
      <c r="W17" s="1149"/>
    </row>
    <row r="18" spans="1:36" ht="33.75" customHeight="1">
      <c r="J18" s="688"/>
      <c r="K18" s="688"/>
      <c r="L18" s="1228"/>
      <c r="M18" s="1228"/>
      <c r="N18" s="665"/>
      <c r="O18" s="1235"/>
      <c r="P18" s="758" t="s">
        <v>607</v>
      </c>
      <c r="Q18" s="758" t="s">
        <v>6</v>
      </c>
      <c r="R18" s="782" t="s">
        <v>274</v>
      </c>
      <c r="S18" s="1223" t="s">
        <v>273</v>
      </c>
      <c r="T18" s="1224"/>
      <c r="U18" s="1214"/>
      <c r="V18" s="1227"/>
      <c r="W18" s="1149"/>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7">
        <f ca="1">OFFSET(S19,0,-1)+1</f>
        <v>7</v>
      </c>
      <c r="T19" s="1217"/>
      <c r="U19" s="780">
        <f ca="1">OFFSET(U19,0,-2)+1</f>
        <v>8</v>
      </c>
      <c r="V19" s="651">
        <f ca="1">OFFSET(V19,0,-1)</f>
        <v>8</v>
      </c>
      <c r="W19" s="780">
        <f ca="1">OFFSET(W19,0,-1)+1</f>
        <v>9</v>
      </c>
    </row>
    <row r="20" spans="1:36" ht="22.5">
      <c r="A20" s="1201">
        <v>1</v>
      </c>
      <c r="B20" s="885"/>
      <c r="C20" s="885"/>
      <c r="D20" s="885"/>
      <c r="E20" s="886"/>
      <c r="F20" s="887"/>
      <c r="G20" s="887"/>
      <c r="H20" s="887"/>
      <c r="I20" s="888"/>
      <c r="J20" s="883"/>
      <c r="K20" s="890"/>
      <c r="L20" s="783">
        <f>mergeValue(A20)</f>
        <v>1</v>
      </c>
      <c r="M20" s="643" t="s">
        <v>20</v>
      </c>
      <c r="N20" s="648"/>
      <c r="O20" s="1202"/>
      <c r="P20" s="1202"/>
      <c r="Q20" s="1202"/>
      <c r="R20" s="1202"/>
      <c r="S20" s="1202"/>
      <c r="T20" s="1202"/>
      <c r="U20" s="1202"/>
      <c r="V20" s="1202"/>
      <c r="W20" s="632" t="s">
        <v>476</v>
      </c>
      <c r="Y20" s="831"/>
      <c r="Z20" s="831" t="str">
        <f t="shared" ref="Z20:Z33" si="0">IF(M20="","",M20 )</f>
        <v>Наименование тарифа</v>
      </c>
      <c r="AA20" s="831"/>
      <c r="AB20" s="831"/>
      <c r="AC20" s="831"/>
      <c r="AI20" s="810"/>
      <c r="AJ20" s="810"/>
    </row>
    <row r="21" spans="1:36" ht="22.5">
      <c r="A21" s="1201"/>
      <c r="B21" s="1201">
        <v>1</v>
      </c>
      <c r="C21" s="885"/>
      <c r="D21" s="885"/>
      <c r="E21" s="887"/>
      <c r="F21" s="887"/>
      <c r="G21" s="887"/>
      <c r="H21" s="887"/>
      <c r="I21" s="882"/>
      <c r="J21" s="881"/>
      <c r="K21" s="884"/>
      <c r="L21" s="783" t="str">
        <f>mergeValue(A21) &amp;"."&amp; mergeValue(B21)</f>
        <v>1.1</v>
      </c>
      <c r="M21" s="694" t="s">
        <v>16</v>
      </c>
      <c r="N21" s="648"/>
      <c r="O21" s="1202"/>
      <c r="P21" s="1202"/>
      <c r="Q21" s="1202"/>
      <c r="R21" s="1202"/>
      <c r="S21" s="1202"/>
      <c r="T21" s="1202"/>
      <c r="U21" s="1202"/>
      <c r="V21" s="1202"/>
      <c r="W21" s="632" t="s">
        <v>477</v>
      </c>
      <c r="Y21" s="831"/>
      <c r="Z21" s="831" t="str">
        <f t="shared" si="0"/>
        <v>Территория действия тарифа</v>
      </c>
      <c r="AA21" s="831"/>
      <c r="AB21" s="831"/>
      <c r="AC21" s="831"/>
      <c r="AI21" s="810"/>
      <c r="AJ21" s="810"/>
    </row>
    <row r="22" spans="1:36" ht="22.5">
      <c r="A22" s="1201"/>
      <c r="B22" s="1201"/>
      <c r="C22" s="1201">
        <v>1</v>
      </c>
      <c r="D22" s="885"/>
      <c r="E22" s="887"/>
      <c r="F22" s="887"/>
      <c r="G22" s="887"/>
      <c r="H22" s="887"/>
      <c r="I22" s="889"/>
      <c r="J22" s="881"/>
      <c r="K22" s="884"/>
      <c r="L22" s="783" t="str">
        <f>mergeValue(A22) &amp;"."&amp; mergeValue(B22)&amp;"."&amp; mergeValue(C22)</f>
        <v>1.1.1</v>
      </c>
      <c r="M22" s="695" t="s">
        <v>7</v>
      </c>
      <c r="N22" s="648"/>
      <c r="O22" s="1202"/>
      <c r="P22" s="1202"/>
      <c r="Q22" s="1202"/>
      <c r="R22" s="1202"/>
      <c r="S22" s="1202"/>
      <c r="T22" s="1202"/>
      <c r="U22" s="1202"/>
      <c r="V22" s="1202"/>
      <c r="W22" s="632" t="s">
        <v>634</v>
      </c>
      <c r="Y22" s="831"/>
      <c r="Z22" s="831" t="str">
        <f t="shared" si="0"/>
        <v xml:space="preserve">Наименование системы теплоснабжения </v>
      </c>
      <c r="AA22" s="831"/>
      <c r="AB22" s="831"/>
      <c r="AC22" s="831"/>
      <c r="AI22" s="810"/>
      <c r="AJ22" s="810"/>
    </row>
    <row r="23" spans="1:36" ht="22.5">
      <c r="A23" s="1201"/>
      <c r="B23" s="1201"/>
      <c r="C23" s="1201"/>
      <c r="D23" s="1201">
        <v>1</v>
      </c>
      <c r="E23" s="887"/>
      <c r="F23" s="887"/>
      <c r="G23" s="887"/>
      <c r="H23" s="887"/>
      <c r="I23" s="889"/>
      <c r="J23" s="881"/>
      <c r="K23" s="884"/>
      <c r="L23" s="783" t="str">
        <f>mergeValue(A23) &amp;"."&amp; mergeValue(B23)&amp;"."&amp; mergeValue(C23)&amp;"."&amp; mergeValue(D23)</f>
        <v>1.1.1.1</v>
      </c>
      <c r="M23" s="696" t="s">
        <v>22</v>
      </c>
      <c r="N23" s="648"/>
      <c r="O23" s="1202"/>
      <c r="P23" s="1202"/>
      <c r="Q23" s="1202"/>
      <c r="R23" s="1202"/>
      <c r="S23" s="1202"/>
      <c r="T23" s="1202"/>
      <c r="U23" s="1202"/>
      <c r="V23" s="1202"/>
      <c r="W23" s="632" t="s">
        <v>635</v>
      </c>
      <c r="Y23" s="831"/>
      <c r="Z23" s="831" t="str">
        <f t="shared" si="0"/>
        <v xml:space="preserve">Источник тепловой энергии  </v>
      </c>
      <c r="AA23" s="831"/>
      <c r="AB23" s="831"/>
      <c r="AC23" s="831"/>
      <c r="AI23" s="810"/>
      <c r="AJ23" s="810"/>
    </row>
    <row r="24" spans="1:36" ht="101.25">
      <c r="A24" s="1201"/>
      <c r="B24" s="1201"/>
      <c r="C24" s="1201"/>
      <c r="D24" s="1201"/>
      <c r="E24" s="1201">
        <v>1</v>
      </c>
      <c r="F24" s="887"/>
      <c r="G24" s="887"/>
      <c r="H24" s="885">
        <v>1</v>
      </c>
      <c r="I24" s="1201">
        <v>1</v>
      </c>
      <c r="J24" s="887"/>
      <c r="K24" s="892"/>
      <c r="L24" s="783" t="str">
        <f>mergeValue(A24) &amp;"."&amp; mergeValue(B24)&amp;"."&amp; mergeValue(C24)&amp;"."&amp; mergeValue(D24)&amp;"."&amp; mergeValue(E24)</f>
        <v>1.1.1.1.1</v>
      </c>
      <c r="M24" s="556" t="s">
        <v>9</v>
      </c>
      <c r="N24" s="648"/>
      <c r="O24" s="1203"/>
      <c r="P24" s="1203"/>
      <c r="Q24" s="1203"/>
      <c r="R24" s="1203"/>
      <c r="S24" s="1203"/>
      <c r="T24" s="1203"/>
      <c r="U24" s="1203"/>
      <c r="V24" s="1203"/>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1"/>
      <c r="B25" s="1201"/>
      <c r="C25" s="1201"/>
      <c r="D25" s="1201"/>
      <c r="E25" s="1201"/>
      <c r="F25" s="1201">
        <v>1</v>
      </c>
      <c r="G25" s="885"/>
      <c r="H25" s="885"/>
      <c r="I25" s="1201"/>
      <c r="J25" s="1201">
        <v>1</v>
      </c>
      <c r="K25" s="893"/>
      <c r="L25" s="783" t="str">
        <f>mergeValue(A25) &amp;"."&amp; mergeValue(B25)&amp;"."&amp; mergeValue(C25)&amp;"."&amp; mergeValue(D25)&amp;"."&amp; mergeValue(E25)&amp;"."&amp; mergeValue(F25)</f>
        <v>1.1.1.1.1.1</v>
      </c>
      <c r="M25" s="557" t="s">
        <v>10</v>
      </c>
      <c r="N25" s="648"/>
      <c r="O25" s="1203"/>
      <c r="P25" s="1203"/>
      <c r="Q25" s="1203"/>
      <c r="R25" s="1203"/>
      <c r="S25" s="1203"/>
      <c r="T25" s="1203"/>
      <c r="U25" s="1203"/>
      <c r="V25" s="1203"/>
      <c r="W25" s="632" t="s">
        <v>637</v>
      </c>
      <c r="Y25" s="831"/>
      <c r="Z25" s="831" t="str">
        <f t="shared" si="0"/>
        <v>Группа потребителей</v>
      </c>
      <c r="AA25" s="831"/>
      <c r="AB25" s="831"/>
      <c r="AC25" s="831"/>
      <c r="AI25" s="810"/>
      <c r="AJ25" s="810"/>
    </row>
    <row r="26" spans="1:36" ht="189" customHeight="1">
      <c r="A26" s="1201"/>
      <c r="B26" s="1201"/>
      <c r="C26" s="1201"/>
      <c r="D26" s="1201"/>
      <c r="E26" s="1201"/>
      <c r="F26" s="1201"/>
      <c r="G26" s="885">
        <v>1</v>
      </c>
      <c r="H26" s="885"/>
      <c r="I26" s="1201"/>
      <c r="J26" s="1201"/>
      <c r="K26" s="893">
        <v>1</v>
      </c>
      <c r="L26" s="783" t="str">
        <f>mergeValue(A26) &amp;"."&amp; mergeValue(B26)&amp;"."&amp; mergeValue(C26)&amp;"."&amp; mergeValue(D26)&amp;"."&amp; mergeValue(E26)&amp;"."&amp; mergeValue(F26)&amp;"."&amp; mergeValue(G26)</f>
        <v>1.1.1.1.1.1.1</v>
      </c>
      <c r="M26" s="1070"/>
      <c r="N26" s="648"/>
      <c r="O26" s="765"/>
      <c r="P26" s="765"/>
      <c r="Q26" s="1095"/>
      <c r="R26" s="1207"/>
      <c r="S26" s="1208" t="s">
        <v>84</v>
      </c>
      <c r="T26" s="1207"/>
      <c r="U26" s="1208" t="s">
        <v>85</v>
      </c>
      <c r="V26" s="765"/>
      <c r="W26" s="1218" t="s">
        <v>656</v>
      </c>
      <c r="X26" s="810" t="str">
        <f>strCheckDate(O27:V27)</f>
        <v/>
      </c>
      <c r="Y26" s="831"/>
      <c r="Z26" s="831" t="str">
        <f t="shared" si="0"/>
        <v/>
      </c>
      <c r="AA26" s="831"/>
      <c r="AB26" s="831"/>
      <c r="AC26" s="831"/>
      <c r="AI26" s="810"/>
      <c r="AJ26" s="810"/>
    </row>
    <row r="27" spans="1:36" ht="11.25" hidden="1">
      <c r="A27" s="1201"/>
      <c r="B27" s="1201"/>
      <c r="C27" s="1201"/>
      <c r="D27" s="1201"/>
      <c r="E27" s="1201"/>
      <c r="F27" s="1201"/>
      <c r="G27" s="885"/>
      <c r="H27" s="885"/>
      <c r="I27" s="1201"/>
      <c r="J27" s="1201"/>
      <c r="K27" s="893"/>
      <c r="L27" s="802"/>
      <c r="M27" s="648"/>
      <c r="N27" s="648"/>
      <c r="O27" s="765"/>
      <c r="P27" s="765"/>
      <c r="Q27" s="771" t="str">
        <f>R26 &amp; "-" &amp; T26</f>
        <v>-</v>
      </c>
      <c r="R27" s="1207"/>
      <c r="S27" s="1208"/>
      <c r="T27" s="1207"/>
      <c r="U27" s="1208"/>
      <c r="V27" s="765"/>
      <c r="W27" s="1219"/>
      <c r="Y27" s="831"/>
      <c r="Z27" s="831" t="str">
        <f t="shared" si="0"/>
        <v/>
      </c>
      <c r="AA27" s="831"/>
      <c r="AB27" s="831"/>
      <c r="AC27" s="831"/>
      <c r="AI27" s="810"/>
      <c r="AJ27" s="810"/>
    </row>
    <row r="28" spans="1:36" ht="15" customHeight="1">
      <c r="A28" s="1201"/>
      <c r="B28" s="1201"/>
      <c r="C28" s="1201"/>
      <c r="D28" s="1201"/>
      <c r="E28" s="1201"/>
      <c r="F28" s="1201"/>
      <c r="G28" s="887"/>
      <c r="H28" s="885"/>
      <c r="I28" s="1201"/>
      <c r="J28" s="1201"/>
      <c r="K28" s="892"/>
      <c r="L28" s="690"/>
      <c r="M28" s="559" t="s">
        <v>25</v>
      </c>
      <c r="N28" s="767"/>
      <c r="O28" s="767"/>
      <c r="P28" s="767"/>
      <c r="Q28" s="767"/>
      <c r="R28" s="767"/>
      <c r="S28" s="767"/>
      <c r="T28" s="767"/>
      <c r="U28" s="767"/>
      <c r="V28" s="764"/>
      <c r="W28" s="1220"/>
      <c r="Y28" s="831"/>
      <c r="Z28" s="831" t="str">
        <f t="shared" si="0"/>
        <v>Добавить вид теплоносителя (параметры теплоносителя)</v>
      </c>
      <c r="AA28" s="831"/>
      <c r="AB28" s="831"/>
      <c r="AC28" s="831"/>
      <c r="AI28" s="810"/>
      <c r="AJ28" s="810"/>
    </row>
    <row r="29" spans="1:36" ht="15" customHeight="1">
      <c r="A29" s="1201"/>
      <c r="B29" s="1201"/>
      <c r="C29" s="1201"/>
      <c r="D29" s="1201"/>
      <c r="E29" s="1201"/>
      <c r="F29" s="887"/>
      <c r="G29" s="887"/>
      <c r="H29" s="885"/>
      <c r="I29" s="120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1"/>
      <c r="B30" s="1201"/>
      <c r="C30" s="1201"/>
      <c r="D30" s="120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1"/>
      <c r="B31" s="1201"/>
      <c r="C31" s="120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1"/>
      <c r="B32" s="120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4" t="s">
        <v>633</v>
      </c>
      <c r="N36" s="1194"/>
      <c r="O36" s="1194"/>
      <c r="P36" s="1194"/>
      <c r="Q36" s="1194"/>
      <c r="R36" s="1194"/>
      <c r="S36" s="1194"/>
      <c r="T36" s="1194"/>
      <c r="U36" s="1194"/>
      <c r="V36" s="1194"/>
      <c r="W36" s="119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29.10.2021</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593</v>
      </c>
      <c r="H11" s="606" t="str">
        <f>IF(region_name="","",region_name)</f>
        <v>Ярославская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592</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594</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5" t="s">
        <v>632</v>
      </c>
      <c r="M5" s="1215"/>
      <c r="N5" s="1215"/>
      <c r="O5" s="1215"/>
      <c r="P5" s="1215"/>
      <c r="Q5" s="1215"/>
      <c r="R5" s="1215"/>
      <c r="S5" s="1215"/>
      <c r="T5" s="1215"/>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1" t="str">
        <f>IF(NameOrPr_ch="",IF(NameOrPr="","",NameOrPr),NameOrPr_ch)</f>
        <v>ДЖКХЭиРТ ЯО</v>
      </c>
      <c r="P7" s="1221"/>
      <c r="Q7" s="1221"/>
      <c r="R7" s="1221"/>
      <c r="S7" s="1221"/>
      <c r="T7" s="1221"/>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21" t="str">
        <f>IF(datePr_ch="",IF(datePr="","",datePr),datePr_ch)</f>
        <v>05.10.2021</v>
      </c>
      <c r="P8" s="1221"/>
      <c r="Q8" s="1221"/>
      <c r="R8" s="1221"/>
      <c r="S8" s="1221"/>
      <c r="T8" s="1221"/>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21" t="str">
        <f>IF(numberPr_ch="",IF(numberPr="","",numberPr),numberPr_ch)</f>
        <v>№287</v>
      </c>
      <c r="P9" s="1221"/>
      <c r="Q9" s="1221"/>
      <c r="R9" s="1221"/>
      <c r="S9" s="1221"/>
      <c r="T9" s="1221"/>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1" t="str">
        <f>IF(IstPub_ch="",IF(IstPub="","",IstPub),IstPub_ch)</f>
        <v>https://www.yarregion.ru/depts/dtert/tmpPages/prikaz.aspx</v>
      </c>
      <c r="P10" s="1221"/>
      <c r="Q10" s="1221"/>
      <c r="R10" s="1221"/>
      <c r="S10" s="1221"/>
      <c r="T10" s="1221"/>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1"/>
      <c r="P12" s="1241"/>
      <c r="Q12" s="1241"/>
      <c r="R12" s="1241"/>
      <c r="S12" s="1241"/>
      <c r="T12" s="1241"/>
      <c r="U12" s="1241"/>
    </row>
    <row r="13" spans="1:33">
      <c r="J13" s="483"/>
      <c r="K13" s="483"/>
      <c r="L13" s="1149" t="s">
        <v>454</v>
      </c>
      <c r="M13" s="1149"/>
      <c r="N13" s="1149"/>
      <c r="O13" s="1149"/>
      <c r="P13" s="1149"/>
      <c r="Q13" s="1149"/>
      <c r="R13" s="1149"/>
      <c r="S13" s="1149"/>
      <c r="T13" s="1149"/>
      <c r="U13" s="1149"/>
      <c r="V13" s="1149"/>
      <c r="W13" s="1149" t="s">
        <v>455</v>
      </c>
    </row>
    <row r="14" spans="1:33" ht="14.25" customHeight="1">
      <c r="J14" s="483"/>
      <c r="K14" s="483"/>
      <c r="L14" s="1228" t="s">
        <v>92</v>
      </c>
      <c r="M14" s="1228" t="s">
        <v>640</v>
      </c>
      <c r="N14" s="476"/>
      <c r="O14" s="1229" t="s">
        <v>642</v>
      </c>
      <c r="P14" s="1230"/>
      <c r="Q14" s="1230"/>
      <c r="R14" s="1230"/>
      <c r="S14" s="1230"/>
      <c r="T14" s="1231"/>
      <c r="U14" s="1212" t="s">
        <v>341</v>
      </c>
      <c r="V14" s="1240" t="s">
        <v>275</v>
      </c>
      <c r="W14" s="1149"/>
    </row>
    <row r="15" spans="1:33" ht="14.25" customHeight="1">
      <c r="J15" s="483"/>
      <c r="K15" s="483"/>
      <c r="L15" s="1228"/>
      <c r="M15" s="1228"/>
      <c r="N15" s="475"/>
      <c r="O15" s="1234" t="s">
        <v>641</v>
      </c>
      <c r="P15" s="657"/>
      <c r="Q15" s="657"/>
      <c r="R15" s="1210" t="s">
        <v>655</v>
      </c>
      <c r="S15" s="1210"/>
      <c r="T15" s="1211"/>
      <c r="U15" s="1213"/>
      <c r="V15" s="1240"/>
      <c r="W15" s="1149"/>
    </row>
    <row r="16" spans="1:33" ht="30.75" customHeight="1">
      <c r="J16" s="483"/>
      <c r="K16" s="483"/>
      <c r="L16" s="1228"/>
      <c r="M16" s="1228"/>
      <c r="N16" s="474"/>
      <c r="O16" s="1235"/>
      <c r="P16" s="655"/>
      <c r="Q16" s="656"/>
      <c r="R16" s="538" t="s">
        <v>274</v>
      </c>
      <c r="S16" s="1223" t="s">
        <v>273</v>
      </c>
      <c r="T16" s="1224"/>
      <c r="U16" s="1214"/>
      <c r="V16" s="1240"/>
      <c r="W16" s="1149"/>
    </row>
    <row r="17" spans="1:33">
      <c r="J17" s="483"/>
      <c r="K17" s="491">
        <v>1</v>
      </c>
      <c r="L17" s="639" t="s">
        <v>93</v>
      </c>
      <c r="M17" s="639" t="s">
        <v>49</v>
      </c>
      <c r="N17" s="511" t="s">
        <v>49</v>
      </c>
      <c r="O17" s="640">
        <f ca="1">OFFSET(O17,0,-1)+1</f>
        <v>3</v>
      </c>
      <c r="P17" s="641">
        <f ca="1">OFFSET(P17,0,-1)</f>
        <v>3</v>
      </c>
      <c r="Q17" s="641">
        <f ca="1">OFFSET(Q17,0,-1)</f>
        <v>3</v>
      </c>
      <c r="R17" s="640">
        <f ca="1">OFFSET(R17,0,-1)+1</f>
        <v>4</v>
      </c>
      <c r="S17" s="1244">
        <f ca="1">OFFSET(S17,0,-1)+1</f>
        <v>5</v>
      </c>
      <c r="T17" s="1244"/>
      <c r="U17" s="640">
        <f ca="1">OFFSET(U17,0,-2)+1</f>
        <v>6</v>
      </c>
      <c r="V17" s="641">
        <f ca="1">OFFSET(V17,0,-1)</f>
        <v>6</v>
      </c>
      <c r="W17" s="640">
        <f ca="1">OFFSET(W17,0,-1)+1</f>
        <v>7</v>
      </c>
    </row>
    <row r="18" spans="1:33" ht="22.5">
      <c r="A18" s="1201">
        <v>1</v>
      </c>
      <c r="B18" s="903"/>
      <c r="C18" s="903"/>
      <c r="D18" s="903"/>
      <c r="E18" s="904"/>
      <c r="F18" s="905"/>
      <c r="G18" s="905"/>
      <c r="H18" s="905"/>
      <c r="I18" s="906"/>
      <c r="J18" s="901"/>
      <c r="K18" s="908"/>
      <c r="L18" s="595">
        <f>mergeValue(A18)</f>
        <v>1</v>
      </c>
      <c r="M18" s="643" t="s">
        <v>20</v>
      </c>
      <c r="N18" s="582"/>
      <c r="O18" s="1242"/>
      <c r="P18" s="1242"/>
      <c r="Q18" s="1242"/>
      <c r="R18" s="1242"/>
      <c r="S18" s="1242"/>
      <c r="T18" s="1242"/>
      <c r="U18" s="1242"/>
      <c r="V18" s="1242"/>
      <c r="W18" s="632" t="s">
        <v>476</v>
      </c>
    </row>
    <row r="19" spans="1:33" ht="22.5">
      <c r="A19" s="1201"/>
      <c r="B19" s="1201">
        <v>1</v>
      </c>
      <c r="C19" s="903"/>
      <c r="D19" s="903"/>
      <c r="E19" s="905"/>
      <c r="F19" s="905"/>
      <c r="G19" s="905"/>
      <c r="H19" s="905"/>
      <c r="I19" s="900"/>
      <c r="J19" s="899"/>
      <c r="K19" s="902"/>
      <c r="L19" s="595" t="str">
        <f>mergeValue(A19) &amp;"."&amp; mergeValue(B19)</f>
        <v>1.1</v>
      </c>
      <c r="M19" s="548" t="s">
        <v>16</v>
      </c>
      <c r="N19" s="582"/>
      <c r="O19" s="1242"/>
      <c r="P19" s="1242"/>
      <c r="Q19" s="1242"/>
      <c r="R19" s="1242"/>
      <c r="S19" s="1242"/>
      <c r="T19" s="1242"/>
      <c r="U19" s="1242"/>
      <c r="V19" s="1242"/>
      <c r="W19" s="632" t="s">
        <v>477</v>
      </c>
    </row>
    <row r="20" spans="1:33" ht="22.5">
      <c r="A20" s="1201"/>
      <c r="B20" s="1201"/>
      <c r="C20" s="1201">
        <v>1</v>
      </c>
      <c r="D20" s="903"/>
      <c r="E20" s="905"/>
      <c r="F20" s="905"/>
      <c r="G20" s="905"/>
      <c r="H20" s="905"/>
      <c r="I20" s="907"/>
      <c r="J20" s="899"/>
      <c r="K20" s="902"/>
      <c r="L20" s="595" t="str">
        <f>mergeValue(A20) &amp;"."&amp; mergeValue(B20)&amp;"."&amp; mergeValue(C20)</f>
        <v>1.1.1</v>
      </c>
      <c r="M20" s="549" t="s">
        <v>7</v>
      </c>
      <c r="N20" s="582"/>
      <c r="O20" s="1242"/>
      <c r="P20" s="1242"/>
      <c r="Q20" s="1242"/>
      <c r="R20" s="1242"/>
      <c r="S20" s="1242"/>
      <c r="T20" s="1242"/>
      <c r="U20" s="1242"/>
      <c r="V20" s="1242"/>
      <c r="W20" s="632" t="s">
        <v>634</v>
      </c>
    </row>
    <row r="21" spans="1:33" ht="22.5">
      <c r="A21" s="1201"/>
      <c r="B21" s="1201"/>
      <c r="C21" s="1201"/>
      <c r="D21" s="1201">
        <v>1</v>
      </c>
      <c r="E21" s="905"/>
      <c r="F21" s="905"/>
      <c r="G21" s="905"/>
      <c r="H21" s="905"/>
      <c r="I21" s="907"/>
      <c r="J21" s="899"/>
      <c r="K21" s="902"/>
      <c r="L21" s="595" t="str">
        <f>mergeValue(A21) &amp;"."&amp; mergeValue(B21)&amp;"."&amp; mergeValue(C21)&amp;"."&amp; mergeValue(D21)</f>
        <v>1.1.1.1</v>
      </c>
      <c r="M21" s="550" t="s">
        <v>22</v>
      </c>
      <c r="N21" s="582"/>
      <c r="O21" s="1242"/>
      <c r="P21" s="1242"/>
      <c r="Q21" s="1242"/>
      <c r="R21" s="1242"/>
      <c r="S21" s="1242"/>
      <c r="T21" s="1242"/>
      <c r="U21" s="1242"/>
      <c r="V21" s="1242"/>
      <c r="W21" s="632" t="s">
        <v>635</v>
      </c>
    </row>
    <row r="22" spans="1:33" ht="101.25">
      <c r="A22" s="1201"/>
      <c r="B22" s="1201"/>
      <c r="C22" s="1201"/>
      <c r="D22" s="1201"/>
      <c r="E22" s="1201">
        <v>1</v>
      </c>
      <c r="F22" s="905"/>
      <c r="G22" s="905"/>
      <c r="H22" s="903">
        <v>1</v>
      </c>
      <c r="I22" s="1201">
        <v>1</v>
      </c>
      <c r="J22" s="905"/>
      <c r="K22" s="910"/>
      <c r="L22" s="595" t="str">
        <f>mergeValue(A22) &amp;"."&amp; mergeValue(B22)&amp;"."&amp; mergeValue(C22)&amp;"."&amp; mergeValue(D22)&amp;"."&amp; mergeValue(E22)</f>
        <v>1.1.1.1.1</v>
      </c>
      <c r="M22" s="556" t="s">
        <v>9</v>
      </c>
      <c r="N22" s="583"/>
      <c r="O22" s="1203"/>
      <c r="P22" s="1203"/>
      <c r="Q22" s="1203"/>
      <c r="R22" s="1203"/>
      <c r="S22" s="1203"/>
      <c r="T22" s="1203"/>
      <c r="U22" s="1203"/>
      <c r="V22" s="1203"/>
      <c r="W22" s="632" t="s">
        <v>639</v>
      </c>
    </row>
    <row r="23" spans="1:33" ht="90">
      <c r="A23" s="1201"/>
      <c r="B23" s="1201"/>
      <c r="C23" s="1201"/>
      <c r="D23" s="1201"/>
      <c r="E23" s="1201"/>
      <c r="F23" s="1201">
        <v>1</v>
      </c>
      <c r="G23" s="903"/>
      <c r="H23" s="903"/>
      <c r="I23" s="1201"/>
      <c r="J23" s="1201">
        <v>1</v>
      </c>
      <c r="K23" s="911"/>
      <c r="L23" s="595" t="str">
        <f>mergeValue(A23) &amp;"."&amp; mergeValue(B23)&amp;"."&amp; mergeValue(C23)&amp;"."&amp; mergeValue(D23)&amp;"."&amp; mergeValue(E23)&amp;"."&amp; mergeValue(F23)</f>
        <v>1.1.1.1.1.1</v>
      </c>
      <c r="M23" s="557" t="s">
        <v>10</v>
      </c>
      <c r="N23" s="583"/>
      <c r="O23" s="1204"/>
      <c r="P23" s="1205"/>
      <c r="Q23" s="1205"/>
      <c r="R23" s="1205"/>
      <c r="S23" s="1205"/>
      <c r="T23" s="1205"/>
      <c r="U23" s="1205"/>
      <c r="V23" s="1206"/>
      <c r="W23" s="632" t="s">
        <v>637</v>
      </c>
      <c r="Y23" s="506" t="str">
        <f>strCheckUnique(Z23:Z26)</f>
        <v/>
      </c>
      <c r="AA23" s="506" t="str">
        <f>IF(O23="","",O23 &amp; ":_")</f>
        <v/>
      </c>
    </row>
    <row r="24" spans="1:33" ht="189" customHeight="1">
      <c r="A24" s="1201"/>
      <c r="B24" s="1201"/>
      <c r="C24" s="1201"/>
      <c r="D24" s="1201"/>
      <c r="E24" s="1201"/>
      <c r="F24" s="1201"/>
      <c r="G24" s="903">
        <v>1</v>
      </c>
      <c r="H24" s="903"/>
      <c r="I24" s="1201"/>
      <c r="J24" s="1201"/>
      <c r="K24" s="911">
        <v>1</v>
      </c>
      <c r="L24" s="595" t="str">
        <f>mergeValue(A24) &amp;"."&amp; mergeValue(B24)&amp;"."&amp; mergeValue(C24)&amp;"."&amp; mergeValue(D24)&amp;"."&amp; mergeValue(E24)&amp;"."&amp; mergeValue(F24)&amp;"."&amp; mergeValue(G24)</f>
        <v>1.1.1.1.1.1.1</v>
      </c>
      <c r="M24" s="1070"/>
      <c r="N24" s="588"/>
      <c r="O24" s="1079"/>
      <c r="P24" s="564"/>
      <c r="Q24" s="564"/>
      <c r="R24" s="1243"/>
      <c r="S24" s="1208" t="s">
        <v>84</v>
      </c>
      <c r="T24" s="1243"/>
      <c r="U24" s="1208" t="s">
        <v>85</v>
      </c>
      <c r="V24" s="580"/>
      <c r="W24" s="1218" t="s">
        <v>657</v>
      </c>
      <c r="X24" s="502" t="str">
        <f>strCheckDate(O25:V25)</f>
        <v/>
      </c>
      <c r="Y24" s="506"/>
      <c r="Z24" s="506" t="str">
        <f>IF(M24="","",M24 )</f>
        <v/>
      </c>
      <c r="AA24" s="506"/>
      <c r="AB24" s="506"/>
      <c r="AC24" s="506"/>
    </row>
    <row r="25" spans="1:33" ht="11.25" hidden="1">
      <c r="A25" s="1201"/>
      <c r="B25" s="1201"/>
      <c r="C25" s="1201"/>
      <c r="D25" s="1201"/>
      <c r="E25" s="1201"/>
      <c r="F25" s="1201"/>
      <c r="G25" s="903"/>
      <c r="H25" s="903"/>
      <c r="I25" s="1201"/>
      <c r="J25" s="1201"/>
      <c r="K25" s="911"/>
      <c r="L25" s="602"/>
      <c r="M25" s="648"/>
      <c r="N25" s="588"/>
      <c r="O25" s="586"/>
      <c r="P25" s="564"/>
      <c r="Q25" s="586" t="str">
        <f>R24 &amp; "-" &amp; T24</f>
        <v>-</v>
      </c>
      <c r="R25" s="1207"/>
      <c r="S25" s="1208"/>
      <c r="T25" s="1207"/>
      <c r="U25" s="1208"/>
      <c r="V25" s="580"/>
      <c r="W25" s="1219"/>
    </row>
    <row r="26" spans="1:33" s="477" customFormat="1" ht="15" customHeight="1">
      <c r="A26" s="1201"/>
      <c r="B26" s="1201"/>
      <c r="C26" s="1201"/>
      <c r="D26" s="1201"/>
      <c r="E26" s="1201"/>
      <c r="F26" s="1201"/>
      <c r="G26" s="905"/>
      <c r="H26" s="903"/>
      <c r="I26" s="1201"/>
      <c r="J26" s="1201"/>
      <c r="K26" s="910"/>
      <c r="L26" s="540"/>
      <c r="M26" s="559" t="s">
        <v>25</v>
      </c>
      <c r="N26" s="553"/>
      <c r="O26" s="547"/>
      <c r="P26" s="547"/>
      <c r="Q26" s="547"/>
      <c r="R26" s="575"/>
      <c r="S26" s="566"/>
      <c r="T26" s="565"/>
      <c r="U26" s="553"/>
      <c r="V26" s="562"/>
      <c r="W26" s="1220"/>
      <c r="X26" s="503"/>
      <c r="Y26" s="503"/>
      <c r="Z26" s="503"/>
      <c r="AA26" s="503"/>
      <c r="AB26" s="503"/>
      <c r="AC26" s="503"/>
      <c r="AD26" s="503"/>
      <c r="AE26" s="503"/>
      <c r="AF26" s="503"/>
      <c r="AG26" s="503"/>
    </row>
    <row r="27" spans="1:33" s="477" customFormat="1" ht="15" customHeight="1">
      <c r="A27" s="1201"/>
      <c r="B27" s="1201"/>
      <c r="C27" s="1201"/>
      <c r="D27" s="1201"/>
      <c r="E27" s="1201"/>
      <c r="F27" s="905"/>
      <c r="G27" s="905"/>
      <c r="H27" s="903"/>
      <c r="I27" s="120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1"/>
      <c r="B28" s="1201"/>
      <c r="C28" s="1201"/>
      <c r="D28" s="120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1"/>
      <c r="B29" s="1201"/>
      <c r="C29" s="120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1"/>
      <c r="B30" s="120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4" t="s">
        <v>633</v>
      </c>
      <c r="N34" s="1194"/>
      <c r="O34" s="1194"/>
      <c r="P34" s="1194"/>
      <c r="Q34" s="1194"/>
      <c r="R34" s="1194"/>
      <c r="S34" s="1194"/>
      <c r="T34" s="1194"/>
      <c r="U34" s="1194"/>
      <c r="V34" s="1194"/>
      <c r="W34" s="1194"/>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29.10.2021</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593</v>
      </c>
      <c r="H11" s="606" t="str">
        <f>IF(region_name="","",region_name)</f>
        <v>Ярославская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592</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594</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5" t="s">
        <v>658</v>
      </c>
      <c r="M5" s="1215"/>
      <c r="N5" s="1215"/>
      <c r="O5" s="1215"/>
      <c r="P5" s="1215"/>
      <c r="Q5" s="1215"/>
      <c r="R5" s="1215"/>
      <c r="S5" s="1215"/>
      <c r="T5" s="1215"/>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7" t="str">
        <f>IF(NameOrPr_ch="",IF(NameOrPr="","",NameOrPr),NameOrPr_ch)</f>
        <v>ДЖКХЭиРТ ЯО</v>
      </c>
      <c r="P7" s="1248"/>
      <c r="Q7" s="1248"/>
      <c r="R7" s="1248"/>
      <c r="S7" s="1248"/>
      <c r="T7" s="1249"/>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47" t="str">
        <f>IF(datePr_ch="",IF(datePr="","",datePr),datePr_ch)</f>
        <v>05.10.2021</v>
      </c>
      <c r="P8" s="1248"/>
      <c r="Q8" s="1248"/>
      <c r="R8" s="1248"/>
      <c r="S8" s="1248"/>
      <c r="T8" s="1249"/>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47" t="str">
        <f>IF(numberPr_ch="",IF(numberPr="","",numberPr),numberPr_ch)</f>
        <v>№287</v>
      </c>
      <c r="P9" s="1248"/>
      <c r="Q9" s="1248"/>
      <c r="R9" s="1248"/>
      <c r="S9" s="1248"/>
      <c r="T9" s="1249"/>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7" t="str">
        <f>IF(IstPub_ch="",IF(IstPub="","",IstPub),IstPub_ch)</f>
        <v>https://www.yarregion.ru/depts/dtert/tmpPages/prikaz.aspx</v>
      </c>
      <c r="P10" s="1248"/>
      <c r="Q10" s="1248"/>
      <c r="R10" s="1248"/>
      <c r="S10" s="1248"/>
      <c r="T10" s="1249"/>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6"/>
      <c r="M11" s="1216"/>
      <c r="N11" s="568"/>
      <c r="O11" s="1250"/>
      <c r="P11" s="1250"/>
      <c r="Q11" s="1250"/>
      <c r="R11" s="1250"/>
      <c r="S11" s="1250"/>
      <c r="T11" s="1250"/>
      <c r="U11" s="590" t="s">
        <v>373</v>
      </c>
      <c r="X11" s="592"/>
      <c r="Y11" s="592"/>
      <c r="Z11" s="592"/>
      <c r="AA11" s="592"/>
      <c r="AB11" s="592"/>
      <c r="AC11" s="592"/>
      <c r="AD11" s="592"/>
      <c r="AE11" s="592"/>
      <c r="AF11" s="592"/>
      <c r="AG11" s="592"/>
      <c r="AH11" s="592"/>
      <c r="AI11" s="592"/>
    </row>
    <row r="12" spans="1:35">
      <c r="J12" s="531"/>
      <c r="K12" s="531"/>
      <c r="L12" s="526"/>
      <c r="M12" s="526"/>
      <c r="N12" s="526"/>
      <c r="O12" s="1246"/>
      <c r="P12" s="1246"/>
      <c r="Q12" s="1246"/>
      <c r="R12" s="1246"/>
      <c r="S12" s="1246"/>
      <c r="T12" s="1246"/>
      <c r="U12" s="1246"/>
    </row>
    <row r="13" spans="1:35" ht="14.25" customHeight="1">
      <c r="J13" s="531"/>
      <c r="K13" s="531"/>
      <c r="L13" s="1149" t="s">
        <v>454</v>
      </c>
      <c r="M13" s="1149"/>
      <c r="N13" s="1149"/>
      <c r="O13" s="1149"/>
      <c r="P13" s="1149"/>
      <c r="Q13" s="1149"/>
      <c r="R13" s="1149"/>
      <c r="S13" s="1149"/>
      <c r="T13" s="1149"/>
      <c r="U13" s="1149"/>
      <c r="V13" s="1149"/>
      <c r="W13" s="1149" t="s">
        <v>455</v>
      </c>
    </row>
    <row r="14" spans="1:35" ht="14.25" customHeight="1">
      <c r="J14" s="531"/>
      <c r="K14" s="531"/>
      <c r="L14" s="1228" t="s">
        <v>92</v>
      </c>
      <c r="M14" s="1228" t="s">
        <v>640</v>
      </c>
      <c r="N14" s="523"/>
      <c r="O14" s="1229" t="s">
        <v>642</v>
      </c>
      <c r="P14" s="1230"/>
      <c r="Q14" s="1230"/>
      <c r="R14" s="1230"/>
      <c r="S14" s="1230"/>
      <c r="T14" s="1231"/>
      <c r="U14" s="1212" t="s">
        <v>341</v>
      </c>
      <c r="V14" s="1225" t="s">
        <v>275</v>
      </c>
      <c r="W14" s="1149"/>
    </row>
    <row r="15" spans="1:35" ht="14.25" customHeight="1">
      <c r="J15" s="531"/>
      <c r="K15" s="531"/>
      <c r="L15" s="1228"/>
      <c r="M15" s="1228"/>
      <c r="N15" s="523"/>
      <c r="O15" s="1234" t="s">
        <v>622</v>
      </c>
      <c r="P15" s="1232"/>
      <c r="Q15" s="1233"/>
      <c r="R15" s="1210" t="s">
        <v>655</v>
      </c>
      <c r="S15" s="1210"/>
      <c r="T15" s="1211"/>
      <c r="U15" s="1213"/>
      <c r="V15" s="1226"/>
      <c r="W15" s="1149"/>
    </row>
    <row r="16" spans="1:35" ht="30" customHeight="1">
      <c r="J16" s="531"/>
      <c r="K16" s="531"/>
      <c r="L16" s="1228"/>
      <c r="M16" s="1228"/>
      <c r="N16" s="522"/>
      <c r="O16" s="1235"/>
      <c r="P16" s="537"/>
      <c r="Q16" s="537"/>
      <c r="R16" s="538" t="s">
        <v>274</v>
      </c>
      <c r="S16" s="1223" t="s">
        <v>273</v>
      </c>
      <c r="T16" s="1224"/>
      <c r="U16" s="1214"/>
      <c r="V16" s="1227"/>
      <c r="W16" s="1149"/>
    </row>
    <row r="17" spans="1:36">
      <c r="J17" s="531"/>
      <c r="K17" s="571">
        <v>1</v>
      </c>
      <c r="L17" s="649" t="s">
        <v>93</v>
      </c>
      <c r="M17" s="649" t="s">
        <v>49</v>
      </c>
      <c r="N17" s="670" t="s">
        <v>49</v>
      </c>
      <c r="O17" s="650">
        <f ca="1">OFFSET(O17,0,-1)+1</f>
        <v>3</v>
      </c>
      <c r="P17" s="651">
        <f ca="1">OFFSET(P17,0,-1)</f>
        <v>3</v>
      </c>
      <c r="Q17" s="651">
        <f ca="1">OFFSET(Q17,0,-1)</f>
        <v>3</v>
      </c>
      <c r="R17" s="650">
        <f ca="1">OFFSET(R17,0,-1)+1</f>
        <v>4</v>
      </c>
      <c r="S17" s="1217">
        <f ca="1">OFFSET(S17,0,-1)+1</f>
        <v>5</v>
      </c>
      <c r="T17" s="1217"/>
      <c r="U17" s="650">
        <f ca="1">OFFSET(U17,0,-2)+1</f>
        <v>6</v>
      </c>
      <c r="V17" s="651">
        <f ca="1">OFFSET(V17,0,-1)</f>
        <v>6</v>
      </c>
      <c r="W17" s="650">
        <f ca="1">OFFSET(W17,0,-1)+1</f>
        <v>7</v>
      </c>
    </row>
    <row r="18" spans="1:36" ht="22.5">
      <c r="A18" s="1201">
        <v>1</v>
      </c>
      <c r="B18" s="921"/>
      <c r="C18" s="921"/>
      <c r="D18" s="921"/>
      <c r="E18" s="922"/>
      <c r="F18" s="923"/>
      <c r="G18" s="921"/>
      <c r="H18" s="921"/>
      <c r="I18" s="924"/>
      <c r="J18" s="919"/>
      <c r="K18" s="928">
        <v>1</v>
      </c>
      <c r="L18" s="595">
        <f>mergeValue(A18)</f>
        <v>1</v>
      </c>
      <c r="M18" s="643" t="s">
        <v>20</v>
      </c>
      <c r="N18" s="582"/>
      <c r="O18" s="1242"/>
      <c r="P18" s="1242"/>
      <c r="Q18" s="1242"/>
      <c r="R18" s="1242"/>
      <c r="S18" s="1242"/>
      <c r="T18" s="1242"/>
      <c r="U18" s="1242"/>
      <c r="V18" s="1242"/>
      <c r="W18" s="632" t="s">
        <v>659</v>
      </c>
    </row>
    <row r="19" spans="1:36" ht="22.5">
      <c r="A19" s="1201"/>
      <c r="B19" s="1201">
        <v>1</v>
      </c>
      <c r="C19" s="921"/>
      <c r="D19" s="921"/>
      <c r="E19" s="923"/>
      <c r="F19" s="923"/>
      <c r="G19" s="921"/>
      <c r="H19" s="921"/>
      <c r="I19" s="918"/>
      <c r="J19" s="917"/>
      <c r="K19" s="928">
        <v>1</v>
      </c>
      <c r="L19" s="595" t="str">
        <f>mergeValue(A19) &amp;"."&amp; mergeValue(B19)</f>
        <v>1.1</v>
      </c>
      <c r="M19" s="548" t="s">
        <v>16</v>
      </c>
      <c r="N19" s="582"/>
      <c r="O19" s="1242"/>
      <c r="P19" s="1242"/>
      <c r="Q19" s="1242"/>
      <c r="R19" s="1242"/>
      <c r="S19" s="1242"/>
      <c r="T19" s="1242"/>
      <c r="U19" s="1242"/>
      <c r="V19" s="1242"/>
      <c r="W19" s="632" t="s">
        <v>477</v>
      </c>
    </row>
    <row r="20" spans="1:36" ht="22.5">
      <c r="A20" s="1201"/>
      <c r="B20" s="1201"/>
      <c r="C20" s="1201">
        <v>1</v>
      </c>
      <c r="D20" s="921"/>
      <c r="E20" s="923"/>
      <c r="F20" s="923"/>
      <c r="G20" s="921"/>
      <c r="H20" s="921"/>
      <c r="I20" s="925"/>
      <c r="J20" s="917"/>
      <c r="K20" s="928">
        <v>1</v>
      </c>
      <c r="L20" s="595" t="str">
        <f>mergeValue(A20) &amp;"."&amp; mergeValue(B20)&amp;"."&amp; mergeValue(C20)</f>
        <v>1.1.1</v>
      </c>
      <c r="M20" s="549" t="s">
        <v>7</v>
      </c>
      <c r="N20" s="582"/>
      <c r="O20" s="1242"/>
      <c r="P20" s="1242"/>
      <c r="Q20" s="1242"/>
      <c r="R20" s="1242"/>
      <c r="S20" s="1242"/>
      <c r="T20" s="1242"/>
      <c r="U20" s="1242"/>
      <c r="V20" s="1242"/>
      <c r="W20" s="632" t="s">
        <v>634</v>
      </c>
    </row>
    <row r="21" spans="1:36" ht="22.5">
      <c r="A21" s="1201"/>
      <c r="B21" s="1201"/>
      <c r="C21" s="1201"/>
      <c r="D21" s="1201">
        <v>1</v>
      </c>
      <c r="E21" s="923"/>
      <c r="F21" s="923"/>
      <c r="G21" s="921"/>
      <c r="H21" s="921"/>
      <c r="I21" s="1201">
        <v>1</v>
      </c>
      <c r="J21" s="917"/>
      <c r="K21" s="928">
        <v>1</v>
      </c>
      <c r="L21" s="595" t="str">
        <f>mergeValue(A21) &amp;"."&amp; mergeValue(B21)&amp;"."&amp; mergeValue(C21)&amp;"."&amp; mergeValue(D21)</f>
        <v>1.1.1.1</v>
      </c>
      <c r="M21" s="550" t="s">
        <v>22</v>
      </c>
      <c r="N21" s="582"/>
      <c r="O21" s="1242"/>
      <c r="P21" s="1242"/>
      <c r="Q21" s="1242"/>
      <c r="R21" s="1242"/>
      <c r="S21" s="1242"/>
      <c r="T21" s="1242"/>
      <c r="U21" s="1242"/>
      <c r="V21" s="1242"/>
      <c r="W21" s="632" t="s">
        <v>635</v>
      </c>
    </row>
    <row r="22" spans="1:36" ht="11.25" hidden="1" customHeight="1">
      <c r="A22" s="1201"/>
      <c r="B22" s="1201"/>
      <c r="C22" s="1201"/>
      <c r="D22" s="1201"/>
      <c r="E22" s="1201">
        <v>1</v>
      </c>
      <c r="F22" s="923"/>
      <c r="G22" s="921"/>
      <c r="H22" s="921"/>
      <c r="I22" s="1201"/>
      <c r="J22" s="923"/>
      <c r="K22" s="928">
        <v>1</v>
      </c>
      <c r="L22" s="595"/>
      <c r="M22" s="556"/>
      <c r="N22" s="583"/>
      <c r="O22" s="633"/>
      <c r="P22" s="633"/>
      <c r="Q22" s="633"/>
      <c r="R22" s="633"/>
      <c r="S22" s="633"/>
      <c r="T22" s="633"/>
      <c r="U22" s="595"/>
      <c r="V22" s="509"/>
      <c r="W22" s="561"/>
    </row>
    <row r="23" spans="1:36" ht="90">
      <c r="A23" s="1201"/>
      <c r="B23" s="1201"/>
      <c r="C23" s="1201"/>
      <c r="D23" s="1201"/>
      <c r="E23" s="1201"/>
      <c r="F23" s="1201">
        <v>1</v>
      </c>
      <c r="G23" s="921"/>
      <c r="H23" s="921"/>
      <c r="I23" s="1201"/>
      <c r="J23" s="1245"/>
      <c r="K23" s="928">
        <v>1</v>
      </c>
      <c r="L23" s="595" t="str">
        <f>mergeValue(A23) &amp;"."&amp; mergeValue(B23)&amp;"."&amp; mergeValue(C23)&amp;"."&amp; mergeValue(D23)&amp;"."&amp;  mergeValue(F23)</f>
        <v>1.1.1.1.1</v>
      </c>
      <c r="M23" s="556" t="s">
        <v>10</v>
      </c>
      <c r="N23" s="583"/>
      <c r="O23" s="1203"/>
      <c r="P23" s="1203"/>
      <c r="Q23" s="1203"/>
      <c r="R23" s="1203"/>
      <c r="S23" s="1203"/>
      <c r="T23" s="1203"/>
      <c r="U23" s="1203"/>
      <c r="V23" s="1203"/>
      <c r="W23" s="632" t="s">
        <v>636</v>
      </c>
      <c r="Y23" s="591" t="str">
        <f>strCheckUnique(Z23:Z26)</f>
        <v/>
      </c>
      <c r="AA23" s="591"/>
    </row>
    <row r="24" spans="1:36" ht="189" customHeight="1">
      <c r="A24" s="1201"/>
      <c r="B24" s="1201"/>
      <c r="C24" s="1201"/>
      <c r="D24" s="1201"/>
      <c r="E24" s="1201"/>
      <c r="F24" s="1201"/>
      <c r="G24" s="921">
        <v>1</v>
      </c>
      <c r="H24" s="921"/>
      <c r="I24" s="1201"/>
      <c r="J24" s="1245"/>
      <c r="K24" s="920"/>
      <c r="L24" s="595" t="str">
        <f>mergeValue(A24) &amp;"."&amp; mergeValue(B24)&amp;"."&amp; mergeValue(C24)&amp;"."&amp; mergeValue(D24)&amp;"."&amp;  mergeValue(F24)&amp;"."&amp;  mergeValue(G24)</f>
        <v>1.1.1.1.1.1</v>
      </c>
      <c r="M24" s="1070"/>
      <c r="N24" s="588"/>
      <c r="O24" s="564"/>
      <c r="P24" s="564"/>
      <c r="Q24" s="564"/>
      <c r="R24" s="1243"/>
      <c r="S24" s="1208" t="s">
        <v>84</v>
      </c>
      <c r="T24" s="1243"/>
      <c r="U24" s="1208" t="s">
        <v>85</v>
      </c>
      <c r="V24" s="539"/>
      <c r="W24" s="1218" t="s">
        <v>660</v>
      </c>
      <c r="X24" s="587" t="str">
        <f>strCheckDate(O25:V25)</f>
        <v/>
      </c>
      <c r="Y24" s="591"/>
      <c r="Z24" s="591" t="str">
        <f>IF(M24="","",M24 )</f>
        <v/>
      </c>
      <c r="AA24" s="591"/>
      <c r="AB24" s="591"/>
      <c r="AC24" s="591"/>
    </row>
    <row r="25" spans="1:36" ht="11.25" hidden="1" customHeight="1">
      <c r="A25" s="1201"/>
      <c r="B25" s="1201"/>
      <c r="C25" s="1201"/>
      <c r="D25" s="1201"/>
      <c r="E25" s="1201"/>
      <c r="F25" s="1201"/>
      <c r="G25" s="921"/>
      <c r="H25" s="921"/>
      <c r="I25" s="1201"/>
      <c r="J25" s="1245"/>
      <c r="K25" s="928">
        <v>1</v>
      </c>
      <c r="L25" s="602"/>
      <c r="M25" s="648"/>
      <c r="N25" s="588"/>
      <c r="O25" s="564"/>
      <c r="P25" s="564"/>
      <c r="Q25" s="586" t="str">
        <f>R24 &amp; "-" &amp; T24</f>
        <v>-</v>
      </c>
      <c r="R25" s="1243"/>
      <c r="S25" s="1208"/>
      <c r="T25" s="1243"/>
      <c r="U25" s="1208"/>
      <c r="V25" s="539"/>
      <c r="W25" s="1219"/>
      <c r="Y25" s="591"/>
      <c r="Z25" s="591"/>
      <c r="AA25" s="591"/>
      <c r="AB25" s="591"/>
      <c r="AC25" s="591"/>
    </row>
    <row r="26" spans="1:36" s="524" customFormat="1" ht="15" customHeight="1">
      <c r="A26" s="1201"/>
      <c r="B26" s="1201"/>
      <c r="C26" s="1201"/>
      <c r="D26" s="1201"/>
      <c r="E26" s="1201"/>
      <c r="F26" s="1201"/>
      <c r="G26" s="921"/>
      <c r="H26" s="921"/>
      <c r="I26" s="1201"/>
      <c r="J26" s="1245"/>
      <c r="K26" s="928">
        <v>1</v>
      </c>
      <c r="L26" s="540"/>
      <c r="M26" s="558" t="s">
        <v>25</v>
      </c>
      <c r="N26" s="553"/>
      <c r="O26" s="547"/>
      <c r="P26" s="547"/>
      <c r="Q26" s="547"/>
      <c r="R26" s="575"/>
      <c r="S26" s="566"/>
      <c r="T26" s="565"/>
      <c r="U26" s="553"/>
      <c r="V26" s="562"/>
      <c r="W26" s="1220"/>
      <c r="X26" s="589"/>
      <c r="Y26" s="589"/>
      <c r="Z26" s="589"/>
      <c r="AA26" s="589"/>
      <c r="AB26" s="589"/>
      <c r="AC26" s="589"/>
      <c r="AD26" s="589"/>
      <c r="AE26" s="589"/>
      <c r="AF26" s="589"/>
      <c r="AG26" s="589"/>
      <c r="AH26" s="589"/>
      <c r="AI26" s="589"/>
    </row>
    <row r="27" spans="1:36" s="524" customFormat="1" ht="15" customHeight="1">
      <c r="A27" s="1201"/>
      <c r="B27" s="1201"/>
      <c r="C27" s="1201"/>
      <c r="D27" s="1201"/>
      <c r="E27" s="1201"/>
      <c r="F27" s="923"/>
      <c r="G27" s="923"/>
      <c r="H27" s="921"/>
      <c r="I27" s="120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1"/>
      <c r="B28" s="1201"/>
      <c r="C28" s="1201"/>
      <c r="D28" s="1201"/>
      <c r="E28" s="923"/>
      <c r="F28" s="923"/>
      <c r="G28" s="923"/>
      <c r="H28" s="921"/>
      <c r="I28" s="120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1"/>
      <c r="B29" s="1201"/>
      <c r="C29" s="120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1"/>
      <c r="B30" s="120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4" t="s">
        <v>661</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29.10.2021</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593</v>
      </c>
      <c r="H11" s="606" t="str">
        <f>IF(region_name="","",region_name)</f>
        <v>Ярославская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592</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594</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5" t="s">
        <v>658</v>
      </c>
      <c r="M5" s="1215"/>
      <c r="N5" s="1215"/>
      <c r="O5" s="1215"/>
      <c r="P5" s="1215"/>
      <c r="Q5" s="1215"/>
      <c r="R5" s="1215"/>
      <c r="S5" s="1215"/>
      <c r="T5" s="1215"/>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7" t="str">
        <f>IF(NameOrPr_ch="",IF(NameOrPr="","",NameOrPr),NameOrPr_ch)</f>
        <v>ДЖКХЭиРТ ЯО</v>
      </c>
      <c r="P7" s="1248"/>
      <c r="Q7" s="1248"/>
      <c r="R7" s="1248"/>
      <c r="S7" s="1248"/>
      <c r="T7" s="1249"/>
      <c r="U7" s="671"/>
      <c r="X7" s="587"/>
      <c r="Y7" s="587"/>
      <c r="Z7" s="587"/>
      <c r="AA7" s="587"/>
      <c r="AB7" s="587"/>
      <c r="AC7" s="587"/>
      <c r="AD7" s="587"/>
      <c r="AE7" s="587"/>
      <c r="AF7" s="587"/>
      <c r="AG7" s="587"/>
      <c r="AH7" s="587"/>
    </row>
    <row r="8" spans="7:34" s="493" customFormat="1" ht="18.75">
      <c r="G8" s="492"/>
      <c r="H8" s="492"/>
      <c r="L8" s="501"/>
      <c r="M8" s="619" t="s">
        <v>597</v>
      </c>
      <c r="N8" s="668"/>
      <c r="O8" s="1247" t="str">
        <f>IF(datePr_ch="",IF(datePr="","",datePr),datePr_ch)</f>
        <v>05.10.2021</v>
      </c>
      <c r="P8" s="1248"/>
      <c r="Q8" s="1248"/>
      <c r="R8" s="1248"/>
      <c r="S8" s="1248"/>
      <c r="T8" s="1249"/>
      <c r="U8" s="669"/>
      <c r="X8" s="507"/>
      <c r="Y8" s="507"/>
      <c r="Z8" s="507"/>
      <c r="AA8" s="507"/>
      <c r="AB8" s="507"/>
      <c r="AC8" s="507"/>
      <c r="AD8" s="507"/>
      <c r="AE8" s="507"/>
      <c r="AF8" s="507"/>
      <c r="AG8" s="507"/>
      <c r="AH8" s="507"/>
    </row>
    <row r="9" spans="7:34" s="493" customFormat="1" ht="18.75">
      <c r="G9" s="492"/>
      <c r="H9" s="492"/>
      <c r="L9" s="554"/>
      <c r="M9" s="619" t="s">
        <v>596</v>
      </c>
      <c r="N9" s="668"/>
      <c r="O9" s="1247" t="str">
        <f>IF(numberPr_ch="",IF(numberPr="","",numberPr),numberPr_ch)</f>
        <v>№287</v>
      </c>
      <c r="P9" s="1248"/>
      <c r="Q9" s="1248"/>
      <c r="R9" s="1248"/>
      <c r="S9" s="1248"/>
      <c r="T9" s="1249"/>
      <c r="U9" s="669"/>
      <c r="X9" s="507"/>
      <c r="Y9" s="507"/>
      <c r="Z9" s="507"/>
      <c r="AA9" s="507"/>
      <c r="AB9" s="507"/>
      <c r="AC9" s="507"/>
      <c r="AD9" s="507"/>
      <c r="AE9" s="507"/>
      <c r="AF9" s="507"/>
      <c r="AG9" s="507"/>
      <c r="AH9" s="507"/>
    </row>
    <row r="10" spans="7:34" s="493" customFormat="1" ht="18.75">
      <c r="G10" s="492"/>
      <c r="H10" s="492"/>
      <c r="L10" s="554"/>
      <c r="M10" s="619" t="s">
        <v>501</v>
      </c>
      <c r="N10" s="668"/>
      <c r="O10" s="1247" t="str">
        <f>IF(IstPub_ch="",IF(IstPub="","",IstPub),IstPub_ch)</f>
        <v>https://www.yarregion.ru/depts/dtert/tmpPages/prikaz.aspx</v>
      </c>
      <c r="P10" s="1248"/>
      <c r="Q10" s="1248"/>
      <c r="R10" s="1248"/>
      <c r="S10" s="1248"/>
      <c r="T10" s="1249"/>
      <c r="U10" s="669"/>
      <c r="X10" s="507"/>
      <c r="Y10" s="507"/>
      <c r="Z10" s="507"/>
      <c r="AA10" s="507"/>
      <c r="AB10" s="507"/>
      <c r="AC10" s="507"/>
      <c r="AD10" s="507"/>
      <c r="AE10" s="507"/>
      <c r="AF10" s="507"/>
      <c r="AG10" s="507"/>
      <c r="AH10" s="507"/>
    </row>
    <row r="11" spans="7:34" s="493" customFormat="1" ht="11.25" hidden="1">
      <c r="G11" s="492"/>
      <c r="H11" s="492"/>
      <c r="L11" s="1216"/>
      <c r="M11" s="1216"/>
      <c r="N11" s="490"/>
      <c r="O11" s="1251"/>
      <c r="P11" s="1251"/>
      <c r="Q11" s="1251"/>
      <c r="R11" s="1251"/>
      <c r="S11" s="1251"/>
      <c r="T11" s="1251"/>
      <c r="U11" s="505" t="s">
        <v>373</v>
      </c>
      <c r="X11" s="507"/>
      <c r="Y11" s="507"/>
      <c r="Z11" s="507"/>
      <c r="AA11" s="507"/>
      <c r="AB11" s="507"/>
      <c r="AC11" s="507"/>
      <c r="AD11" s="507"/>
      <c r="AE11" s="507"/>
      <c r="AF11" s="507"/>
      <c r="AG11" s="507"/>
      <c r="AH11" s="507"/>
    </row>
    <row r="12" spans="7:34">
      <c r="J12" s="483"/>
      <c r="K12" s="483"/>
      <c r="L12" s="479"/>
      <c r="M12" s="479"/>
      <c r="N12" s="479"/>
      <c r="O12" s="1246"/>
      <c r="P12" s="1246"/>
      <c r="Q12" s="1246"/>
      <c r="R12" s="1246"/>
      <c r="S12" s="1246"/>
      <c r="T12" s="1246"/>
      <c r="U12" s="1246"/>
    </row>
    <row r="13" spans="7:34">
      <c r="J13" s="483"/>
      <c r="K13" s="483"/>
      <c r="L13" s="1149" t="s">
        <v>454</v>
      </c>
      <c r="M13" s="1149"/>
      <c r="N13" s="1149"/>
      <c r="O13" s="1149"/>
      <c r="P13" s="1149"/>
      <c r="Q13" s="1149"/>
      <c r="R13" s="1149"/>
      <c r="S13" s="1149"/>
      <c r="T13" s="1149"/>
      <c r="U13" s="1149"/>
      <c r="V13" s="1149"/>
      <c r="W13" s="1149" t="s">
        <v>455</v>
      </c>
    </row>
    <row r="14" spans="7:34" ht="14.25" customHeight="1">
      <c r="J14" s="483"/>
      <c r="K14" s="483"/>
      <c r="L14" s="1228" t="s">
        <v>92</v>
      </c>
      <c r="M14" s="1228" t="s">
        <v>640</v>
      </c>
      <c r="N14" s="523"/>
      <c r="O14" s="1229" t="s">
        <v>642</v>
      </c>
      <c r="P14" s="1230"/>
      <c r="Q14" s="1230"/>
      <c r="R14" s="1230"/>
      <c r="S14" s="1230"/>
      <c r="T14" s="1231"/>
      <c r="U14" s="1212" t="s">
        <v>341</v>
      </c>
      <c r="V14" s="1225" t="s">
        <v>275</v>
      </c>
      <c r="W14" s="1149"/>
    </row>
    <row r="15" spans="7:34" s="525" customFormat="1" ht="14.25" customHeight="1">
      <c r="G15" s="533"/>
      <c r="H15" s="533"/>
      <c r="I15" s="533"/>
      <c r="J15" s="531"/>
      <c r="K15" s="531"/>
      <c r="L15" s="1228"/>
      <c r="M15" s="1228"/>
      <c r="N15" s="523"/>
      <c r="O15" s="1234" t="s">
        <v>606</v>
      </c>
      <c r="P15" s="1232" t="s">
        <v>271</v>
      </c>
      <c r="Q15" s="1233"/>
      <c r="R15" s="1210" t="s">
        <v>655</v>
      </c>
      <c r="S15" s="1210"/>
      <c r="T15" s="1211"/>
      <c r="U15" s="1213"/>
      <c r="V15" s="1226"/>
      <c r="W15" s="1149"/>
      <c r="X15" s="587"/>
      <c r="Y15" s="587"/>
      <c r="Z15" s="587"/>
      <c r="AA15" s="587"/>
      <c r="AB15" s="587"/>
      <c r="AC15" s="587"/>
      <c r="AD15" s="587"/>
      <c r="AE15" s="587"/>
      <c r="AF15" s="587"/>
      <c r="AG15" s="587"/>
      <c r="AH15" s="587"/>
    </row>
    <row r="16" spans="7:34" ht="33.75">
      <c r="J16" s="483"/>
      <c r="K16" s="483"/>
      <c r="L16" s="1228"/>
      <c r="M16" s="1228"/>
      <c r="N16" s="522"/>
      <c r="O16" s="1235"/>
      <c r="P16" s="537" t="s">
        <v>766</v>
      </c>
      <c r="Q16" s="537" t="s">
        <v>767</v>
      </c>
      <c r="R16" s="538" t="s">
        <v>274</v>
      </c>
      <c r="S16" s="1223" t="s">
        <v>273</v>
      </c>
      <c r="T16" s="1224"/>
      <c r="U16" s="1214"/>
      <c r="V16" s="1227"/>
      <c r="W16" s="1149"/>
    </row>
    <row r="17" spans="1:34">
      <c r="J17" s="483"/>
      <c r="K17" s="491">
        <v>1</v>
      </c>
      <c r="L17" s="480" t="s">
        <v>93</v>
      </c>
      <c r="M17" s="480" t="s">
        <v>49</v>
      </c>
      <c r="N17" s="498" t="s">
        <v>49</v>
      </c>
      <c r="O17" s="489">
        <f ca="1">OFFSET(O17,0,-1)+1</f>
        <v>3</v>
      </c>
      <c r="P17" s="489">
        <f ca="1">OFFSET(P17,0,-1)+1</f>
        <v>4</v>
      </c>
      <c r="Q17" s="489">
        <f ca="1">OFFSET(Q17,0,-1)+1</f>
        <v>5</v>
      </c>
      <c r="R17" s="489">
        <f ca="1">OFFSET(R17,0,-1)+1</f>
        <v>6</v>
      </c>
      <c r="S17" s="1217">
        <f ca="1">OFFSET(S17,0,-1)+1</f>
        <v>7</v>
      </c>
      <c r="T17" s="1217"/>
      <c r="U17" s="489">
        <f ca="1">OFFSET(U17,0,-2)+1</f>
        <v>8</v>
      </c>
      <c r="V17" s="497">
        <f ca="1">OFFSET(V17,0,-1)</f>
        <v>8</v>
      </c>
      <c r="W17" s="489">
        <f ca="1">OFFSET(W17,0,-1)+1</f>
        <v>9</v>
      </c>
    </row>
    <row r="18" spans="1:34" ht="22.5">
      <c r="A18" s="1201">
        <v>1</v>
      </c>
      <c r="B18" s="942"/>
      <c r="C18" s="942"/>
      <c r="D18" s="942"/>
      <c r="E18" s="943"/>
      <c r="F18" s="944"/>
      <c r="G18" s="944"/>
      <c r="H18" s="944"/>
      <c r="I18" s="945"/>
      <c r="J18" s="940"/>
      <c r="K18" s="947"/>
      <c r="L18" s="595">
        <f>mergeValue(A18)</f>
        <v>1</v>
      </c>
      <c r="M18" s="643" t="s">
        <v>20</v>
      </c>
      <c r="N18" s="582"/>
      <c r="O18" s="1242"/>
      <c r="P18" s="1242"/>
      <c r="Q18" s="1242"/>
      <c r="R18" s="1242"/>
      <c r="S18" s="1242"/>
      <c r="T18" s="1242"/>
      <c r="U18" s="1242"/>
      <c r="V18" s="1242"/>
      <c r="W18" s="632" t="s">
        <v>659</v>
      </c>
    </row>
    <row r="19" spans="1:34" ht="22.5">
      <c r="A19" s="1201"/>
      <c r="B19" s="1201">
        <v>1</v>
      </c>
      <c r="C19" s="942"/>
      <c r="D19" s="942"/>
      <c r="E19" s="944"/>
      <c r="F19" s="944"/>
      <c r="G19" s="944"/>
      <c r="H19" s="944"/>
      <c r="I19" s="939"/>
      <c r="J19" s="938"/>
      <c r="K19" s="941"/>
      <c r="L19" s="595" t="str">
        <f>mergeValue(A19) &amp;"."&amp; mergeValue(B19)</f>
        <v>1.1</v>
      </c>
      <c r="M19" s="548" t="s">
        <v>16</v>
      </c>
      <c r="N19" s="582"/>
      <c r="O19" s="1242"/>
      <c r="P19" s="1242"/>
      <c r="Q19" s="1242"/>
      <c r="R19" s="1242"/>
      <c r="S19" s="1242"/>
      <c r="T19" s="1242"/>
      <c r="U19" s="1242"/>
      <c r="V19" s="1242"/>
      <c r="W19" s="632" t="s">
        <v>477</v>
      </c>
    </row>
    <row r="20" spans="1:34" ht="22.5">
      <c r="A20" s="1201"/>
      <c r="B20" s="1201"/>
      <c r="C20" s="1201">
        <v>1</v>
      </c>
      <c r="D20" s="942"/>
      <c r="E20" s="944"/>
      <c r="F20" s="944"/>
      <c r="G20" s="944"/>
      <c r="H20" s="944"/>
      <c r="I20" s="946"/>
      <c r="J20" s="938"/>
      <c r="K20" s="941"/>
      <c r="L20" s="595" t="str">
        <f>mergeValue(A20) &amp;"."&amp; mergeValue(B20)&amp;"."&amp; mergeValue(C20)</f>
        <v>1.1.1</v>
      </c>
      <c r="M20" s="549" t="s">
        <v>7</v>
      </c>
      <c r="N20" s="582"/>
      <c r="O20" s="1242"/>
      <c r="P20" s="1242"/>
      <c r="Q20" s="1242"/>
      <c r="R20" s="1242"/>
      <c r="S20" s="1242"/>
      <c r="T20" s="1242"/>
      <c r="U20" s="1242"/>
      <c r="V20" s="1242"/>
      <c r="W20" s="632" t="s">
        <v>634</v>
      </c>
    </row>
    <row r="21" spans="1:34" ht="22.5">
      <c r="A21" s="1201"/>
      <c r="B21" s="1201"/>
      <c r="C21" s="1201"/>
      <c r="D21" s="1201">
        <v>1</v>
      </c>
      <c r="E21" s="944"/>
      <c r="F21" s="944"/>
      <c r="G21" s="944"/>
      <c r="H21" s="944"/>
      <c r="I21" s="946"/>
      <c r="J21" s="938"/>
      <c r="K21" s="941"/>
      <c r="L21" s="595" t="str">
        <f>mergeValue(A21) &amp;"."&amp; mergeValue(B21)&amp;"."&amp; mergeValue(C21)&amp;"."&amp; mergeValue(D21)</f>
        <v>1.1.1.1</v>
      </c>
      <c r="M21" s="550" t="s">
        <v>22</v>
      </c>
      <c r="N21" s="582"/>
      <c r="O21" s="1242"/>
      <c r="P21" s="1242"/>
      <c r="Q21" s="1242"/>
      <c r="R21" s="1242"/>
      <c r="S21" s="1242"/>
      <c r="T21" s="1242"/>
      <c r="U21" s="1242"/>
      <c r="V21" s="1242"/>
      <c r="W21" s="632" t="s">
        <v>635</v>
      </c>
    </row>
    <row r="22" spans="1:34" ht="11.25" hidden="1" customHeight="1">
      <c r="A22" s="1201"/>
      <c r="B22" s="1201"/>
      <c r="C22" s="1201"/>
      <c r="D22" s="1201"/>
      <c r="E22" s="1201">
        <v>1</v>
      </c>
      <c r="F22" s="944"/>
      <c r="G22" s="944"/>
      <c r="H22" s="942">
        <v>1</v>
      </c>
      <c r="I22" s="1201">
        <v>1</v>
      </c>
      <c r="J22" s="944"/>
      <c r="K22" s="949"/>
      <c r="L22" s="595"/>
      <c r="M22" s="556"/>
      <c r="N22" s="583"/>
      <c r="O22" s="633"/>
      <c r="P22" s="633"/>
      <c r="Q22" s="633"/>
      <c r="R22" s="633"/>
      <c r="S22" s="633"/>
      <c r="T22" s="633"/>
      <c r="U22" s="633"/>
      <c r="V22" s="510"/>
      <c r="W22" s="561"/>
    </row>
    <row r="23" spans="1:34" ht="90">
      <c r="A23" s="1201"/>
      <c r="B23" s="1201"/>
      <c r="C23" s="1201"/>
      <c r="D23" s="1201"/>
      <c r="E23" s="1201"/>
      <c r="F23" s="1201">
        <v>1</v>
      </c>
      <c r="G23" s="942"/>
      <c r="H23" s="942"/>
      <c r="I23" s="1201"/>
      <c r="J23" s="1201">
        <v>1</v>
      </c>
      <c r="K23" s="950"/>
      <c r="L23" s="595" t="str">
        <f>mergeValue(A23) &amp;"."&amp; mergeValue(B23)&amp;"."&amp; mergeValue(C23)&amp;"."&amp; mergeValue(D23)&amp;"."&amp;  mergeValue(F23)</f>
        <v>1.1.1.1.1</v>
      </c>
      <c r="M23" s="557" t="s">
        <v>10</v>
      </c>
      <c r="N23" s="583"/>
      <c r="O23" s="1203"/>
      <c r="P23" s="1203"/>
      <c r="Q23" s="1203"/>
      <c r="R23" s="1203"/>
      <c r="S23" s="1203"/>
      <c r="T23" s="1203"/>
      <c r="U23" s="1203"/>
      <c r="V23" s="1203"/>
      <c r="W23" s="632" t="s">
        <v>636</v>
      </c>
      <c r="Y23" s="506" t="str">
        <f>strCheckUnique(Z23:Z26)</f>
        <v/>
      </c>
      <c r="AA23" s="506"/>
    </row>
    <row r="24" spans="1:34" ht="189" customHeight="1">
      <c r="A24" s="1201"/>
      <c r="B24" s="1201"/>
      <c r="C24" s="1201"/>
      <c r="D24" s="1201"/>
      <c r="E24" s="1201"/>
      <c r="F24" s="1201"/>
      <c r="G24" s="942">
        <v>1</v>
      </c>
      <c r="H24" s="942"/>
      <c r="I24" s="1201"/>
      <c r="J24" s="1201"/>
      <c r="K24" s="950">
        <v>1</v>
      </c>
      <c r="L24" s="595" t="str">
        <f>mergeValue(A24) &amp;"."&amp; mergeValue(B24)&amp;"."&amp; mergeValue(C24)&amp;"."&amp; mergeValue(D24)&amp;"."&amp; mergeValue(F24)&amp;"."&amp; mergeValue(G24)</f>
        <v>1.1.1.1.1.1</v>
      </c>
      <c r="M24" s="1070"/>
      <c r="N24" s="588"/>
      <c r="O24" s="564"/>
      <c r="P24" s="564"/>
      <c r="Q24" s="1095"/>
      <c r="R24" s="1243"/>
      <c r="S24" s="1208" t="s">
        <v>84</v>
      </c>
      <c r="T24" s="1243"/>
      <c r="U24" s="1208" t="s">
        <v>85</v>
      </c>
      <c r="V24" s="580"/>
      <c r="W24" s="1218" t="s">
        <v>660</v>
      </c>
      <c r="X24" s="502" t="str">
        <f>strCheckDate(O25:V25)</f>
        <v/>
      </c>
      <c r="Y24" s="506"/>
      <c r="Z24" s="506" t="str">
        <f>IF(M24="","",M24 )</f>
        <v/>
      </c>
      <c r="AA24" s="506"/>
      <c r="AB24" s="506"/>
      <c r="AC24" s="506"/>
    </row>
    <row r="25" spans="1:34" ht="11.25" hidden="1">
      <c r="A25" s="1201"/>
      <c r="B25" s="1201"/>
      <c r="C25" s="1201"/>
      <c r="D25" s="1201"/>
      <c r="E25" s="1201"/>
      <c r="F25" s="1201"/>
      <c r="G25" s="942"/>
      <c r="H25" s="942"/>
      <c r="I25" s="1201"/>
      <c r="J25" s="1201"/>
      <c r="K25" s="950"/>
      <c r="L25" s="602"/>
      <c r="M25" s="648"/>
      <c r="N25" s="588"/>
      <c r="O25" s="564"/>
      <c r="P25" s="564"/>
      <c r="Q25" s="586" t="str">
        <f>R24 &amp; "-" &amp; T24</f>
        <v>-</v>
      </c>
      <c r="R25" s="1207"/>
      <c r="S25" s="1208"/>
      <c r="T25" s="1207"/>
      <c r="U25" s="1208"/>
      <c r="V25" s="580"/>
      <c r="W25" s="1219"/>
    </row>
    <row r="26" spans="1:34" s="477" customFormat="1" ht="15" customHeight="1">
      <c r="A26" s="1201"/>
      <c r="B26" s="1201"/>
      <c r="C26" s="1201"/>
      <c r="D26" s="1201"/>
      <c r="E26" s="1201"/>
      <c r="F26" s="1201"/>
      <c r="G26" s="944"/>
      <c r="H26" s="942"/>
      <c r="I26" s="1201"/>
      <c r="J26" s="1201"/>
      <c r="K26" s="949"/>
      <c r="L26" s="540"/>
      <c r="M26" s="558" t="s">
        <v>25</v>
      </c>
      <c r="N26" s="553"/>
      <c r="O26" s="547"/>
      <c r="P26" s="547"/>
      <c r="Q26" s="547"/>
      <c r="R26" s="575"/>
      <c r="S26" s="566"/>
      <c r="T26" s="565"/>
      <c r="U26" s="553"/>
      <c r="V26" s="562"/>
      <c r="W26" s="1220"/>
      <c r="X26" s="503"/>
      <c r="Y26" s="503"/>
      <c r="Z26" s="503"/>
      <c r="AA26" s="503"/>
      <c r="AB26" s="503"/>
      <c r="AC26" s="503"/>
      <c r="AD26" s="503"/>
      <c r="AE26" s="503"/>
      <c r="AF26" s="503"/>
      <c r="AG26" s="503"/>
      <c r="AH26" s="503"/>
    </row>
    <row r="27" spans="1:34" s="477" customFormat="1" ht="15" customHeight="1">
      <c r="A27" s="1201"/>
      <c r="B27" s="1201"/>
      <c r="C27" s="1201"/>
      <c r="D27" s="1201"/>
      <c r="E27" s="1201"/>
      <c r="F27" s="944"/>
      <c r="G27" s="944"/>
      <c r="H27" s="942"/>
      <c r="I27" s="120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1"/>
      <c r="B28" s="1201"/>
      <c r="C28" s="1201"/>
      <c r="D28" s="120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1"/>
      <c r="B29" s="1201"/>
      <c r="C29" s="120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1"/>
      <c r="B30" s="120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4" t="s">
        <v>661</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29.10.2021</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593</v>
      </c>
      <c r="H11" s="606" t="str">
        <f>IF(region_name="","",region_name)</f>
        <v>Ярославская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592</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594</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5" t="s">
        <v>658</v>
      </c>
      <c r="M5" s="1215"/>
      <c r="N5" s="1215"/>
      <c r="O5" s="1215"/>
      <c r="P5" s="1215"/>
      <c r="Q5" s="1215"/>
      <c r="R5" s="1215"/>
      <c r="S5" s="1215"/>
      <c r="T5" s="1215"/>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7" t="str">
        <f>IF(NameOrPr_ch="",IF(NameOrPr="","",NameOrPr),NameOrPr_ch)</f>
        <v>ДЖКХЭиРТ ЯО</v>
      </c>
      <c r="P7" s="1248"/>
      <c r="Q7" s="1248"/>
      <c r="R7" s="1248"/>
      <c r="S7" s="1248"/>
      <c r="T7" s="1249"/>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47" t="str">
        <f>IF(datePr_ch="",IF(datePr="","",datePr),datePr_ch)</f>
        <v>05.10.2021</v>
      </c>
      <c r="P8" s="1248"/>
      <c r="Q8" s="1248"/>
      <c r="R8" s="1248"/>
      <c r="S8" s="1248"/>
      <c r="T8" s="1249"/>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47" t="str">
        <f>IF(numberPr_ch="",IF(numberPr="","",numberPr),numberPr_ch)</f>
        <v>№287</v>
      </c>
      <c r="P9" s="1248"/>
      <c r="Q9" s="1248"/>
      <c r="R9" s="1248"/>
      <c r="S9" s="1248"/>
      <c r="T9" s="1249"/>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7" t="str">
        <f>IF(IstPub_ch="",IF(IstPub="","",IstPub),IstPub_ch)</f>
        <v>https://www.yarregion.ru/depts/dtert/tmpPages/prikaz.aspx</v>
      </c>
      <c r="P10" s="1248"/>
      <c r="Q10" s="1248"/>
      <c r="R10" s="1248"/>
      <c r="S10" s="1248"/>
      <c r="T10" s="1249"/>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6"/>
      <c r="P12" s="1246"/>
      <c r="Q12" s="1246"/>
      <c r="R12" s="1246"/>
      <c r="S12" s="1246"/>
      <c r="T12" s="1246"/>
      <c r="U12" s="1246"/>
    </row>
    <row r="13" spans="1:34">
      <c r="J13" s="483"/>
      <c r="K13" s="483"/>
      <c r="L13" s="1149" t="s">
        <v>454</v>
      </c>
      <c r="M13" s="1149"/>
      <c r="N13" s="1149"/>
      <c r="O13" s="1149"/>
      <c r="P13" s="1149"/>
      <c r="Q13" s="1149"/>
      <c r="R13" s="1149"/>
      <c r="S13" s="1149"/>
      <c r="T13" s="1149"/>
      <c r="U13" s="1149"/>
      <c r="V13" s="1149"/>
      <c r="W13" s="1149" t="s">
        <v>455</v>
      </c>
    </row>
    <row r="14" spans="1:34" ht="14.25" customHeight="1">
      <c r="J14" s="483"/>
      <c r="K14" s="483"/>
      <c r="L14" s="1228" t="s">
        <v>92</v>
      </c>
      <c r="M14" s="1228" t="s">
        <v>640</v>
      </c>
      <c r="N14" s="523"/>
      <c r="O14" s="1229" t="s">
        <v>642</v>
      </c>
      <c r="P14" s="1230"/>
      <c r="Q14" s="1230"/>
      <c r="R14" s="1230"/>
      <c r="S14" s="1230"/>
      <c r="T14" s="1231"/>
      <c r="U14" s="1212" t="s">
        <v>341</v>
      </c>
      <c r="V14" s="1225" t="s">
        <v>275</v>
      </c>
      <c r="W14" s="1149"/>
    </row>
    <row r="15" spans="1:34" s="525" customFormat="1" ht="14.25" customHeight="1">
      <c r="A15" s="587"/>
      <c r="B15" s="587"/>
      <c r="C15" s="587"/>
      <c r="D15" s="587"/>
      <c r="E15" s="587"/>
      <c r="F15" s="587"/>
      <c r="G15" s="593"/>
      <c r="H15" s="593"/>
      <c r="I15" s="533"/>
      <c r="J15" s="531"/>
      <c r="K15" s="531"/>
      <c r="L15" s="1228"/>
      <c r="M15" s="1228"/>
      <c r="N15" s="523"/>
      <c r="O15" s="1234" t="s">
        <v>773</v>
      </c>
      <c r="P15" s="1232" t="s">
        <v>271</v>
      </c>
      <c r="Q15" s="1233"/>
      <c r="R15" s="1210" t="s">
        <v>655</v>
      </c>
      <c r="S15" s="1210"/>
      <c r="T15" s="1211"/>
      <c r="U15" s="1213"/>
      <c r="V15" s="1226"/>
      <c r="W15" s="1149"/>
      <c r="X15" s="587"/>
      <c r="Y15" s="587"/>
      <c r="Z15" s="587"/>
      <c r="AA15" s="587"/>
      <c r="AB15" s="587"/>
      <c r="AC15" s="587"/>
      <c r="AD15" s="587"/>
      <c r="AE15" s="587"/>
      <c r="AF15" s="587"/>
      <c r="AG15" s="587"/>
      <c r="AH15" s="587"/>
    </row>
    <row r="16" spans="1:34" ht="33.75">
      <c r="J16" s="483"/>
      <c r="K16" s="483"/>
      <c r="L16" s="1228"/>
      <c r="M16" s="1228"/>
      <c r="N16" s="522"/>
      <c r="O16" s="1235"/>
      <c r="P16" s="537" t="s">
        <v>766</v>
      </c>
      <c r="Q16" s="537" t="s">
        <v>767</v>
      </c>
      <c r="R16" s="538" t="s">
        <v>274</v>
      </c>
      <c r="S16" s="1223" t="s">
        <v>273</v>
      </c>
      <c r="T16" s="1224"/>
      <c r="U16" s="1214"/>
      <c r="V16" s="1227"/>
      <c r="W16" s="1149"/>
    </row>
    <row r="17" spans="1:35">
      <c r="J17" s="483"/>
      <c r="K17" s="491">
        <v>1</v>
      </c>
      <c r="L17" s="527" t="s">
        <v>93</v>
      </c>
      <c r="M17" s="527" t="s">
        <v>49</v>
      </c>
      <c r="N17" s="498" t="s">
        <v>49</v>
      </c>
      <c r="O17" s="489">
        <f ca="1">OFFSET(O17,0,-1)+1</f>
        <v>3</v>
      </c>
      <c r="P17" s="489">
        <f ca="1">OFFSET(P17,0,-1)+1</f>
        <v>4</v>
      </c>
      <c r="Q17" s="489">
        <f ca="1">OFFSET(Q17,0,-1)+1</f>
        <v>5</v>
      </c>
      <c r="R17" s="489">
        <f ca="1">OFFSET(R17,0,-1)+1</f>
        <v>6</v>
      </c>
      <c r="S17" s="1217">
        <f ca="1">OFFSET(S17,0,-1)+1</f>
        <v>7</v>
      </c>
      <c r="T17" s="1217"/>
      <c r="U17" s="489">
        <f ca="1">OFFSET(U17,0,-2)+1</f>
        <v>8</v>
      </c>
      <c r="V17" s="653">
        <f ca="1">OFFSET(V17,0,-1)</f>
        <v>8</v>
      </c>
      <c r="W17" s="489">
        <f ca="1">OFFSET(W17,0,-1)+1</f>
        <v>9</v>
      </c>
    </row>
    <row r="18" spans="1:35" ht="22.5">
      <c r="A18" s="1201">
        <v>1</v>
      </c>
      <c r="B18" s="960"/>
      <c r="C18" s="960"/>
      <c r="D18" s="960"/>
      <c r="E18" s="961"/>
      <c r="F18" s="962"/>
      <c r="G18" s="962"/>
      <c r="H18" s="962"/>
      <c r="I18" s="963"/>
      <c r="J18" s="958"/>
      <c r="K18" s="965"/>
      <c r="L18" s="595">
        <f>mergeValue(A18)</f>
        <v>1</v>
      </c>
      <c r="M18" s="643" t="s">
        <v>20</v>
      </c>
      <c r="N18" s="582"/>
      <c r="O18" s="1242"/>
      <c r="P18" s="1242"/>
      <c r="Q18" s="1242"/>
      <c r="R18" s="1242"/>
      <c r="S18" s="1242"/>
      <c r="T18" s="1242"/>
      <c r="U18" s="1242"/>
      <c r="V18" s="1242"/>
      <c r="W18" s="632" t="s">
        <v>659</v>
      </c>
    </row>
    <row r="19" spans="1:35" ht="22.5">
      <c r="A19" s="1201"/>
      <c r="B19" s="1201">
        <v>1</v>
      </c>
      <c r="C19" s="960"/>
      <c r="D19" s="960"/>
      <c r="E19" s="962"/>
      <c r="F19" s="962"/>
      <c r="G19" s="962"/>
      <c r="H19" s="962"/>
      <c r="I19" s="957"/>
      <c r="J19" s="956"/>
      <c r="K19" s="959"/>
      <c r="L19" s="595" t="str">
        <f>mergeValue(A19) &amp;"."&amp; mergeValue(B19)</f>
        <v>1.1</v>
      </c>
      <c r="M19" s="548" t="s">
        <v>16</v>
      </c>
      <c r="N19" s="582"/>
      <c r="O19" s="1242"/>
      <c r="P19" s="1242"/>
      <c r="Q19" s="1242"/>
      <c r="R19" s="1242"/>
      <c r="S19" s="1242"/>
      <c r="T19" s="1242"/>
      <c r="U19" s="1242"/>
      <c r="V19" s="1242"/>
      <c r="W19" s="632" t="s">
        <v>477</v>
      </c>
    </row>
    <row r="20" spans="1:35" ht="22.5">
      <c r="A20" s="1201"/>
      <c r="B20" s="1201"/>
      <c r="C20" s="1201">
        <v>1</v>
      </c>
      <c r="D20" s="960"/>
      <c r="E20" s="962"/>
      <c r="F20" s="962"/>
      <c r="G20" s="962"/>
      <c r="H20" s="962"/>
      <c r="I20" s="964"/>
      <c r="J20" s="956"/>
      <c r="K20" s="959"/>
      <c r="L20" s="595" t="str">
        <f>mergeValue(A20) &amp;"."&amp; mergeValue(B20)&amp;"."&amp; mergeValue(C20)</f>
        <v>1.1.1</v>
      </c>
      <c r="M20" s="549" t="s">
        <v>7</v>
      </c>
      <c r="N20" s="582"/>
      <c r="O20" s="1242"/>
      <c r="P20" s="1242"/>
      <c r="Q20" s="1242"/>
      <c r="R20" s="1242"/>
      <c r="S20" s="1242"/>
      <c r="T20" s="1242"/>
      <c r="U20" s="1242"/>
      <c r="V20" s="1242"/>
      <c r="W20" s="632" t="s">
        <v>634</v>
      </c>
    </row>
    <row r="21" spans="1:35" ht="22.5">
      <c r="A21" s="1201"/>
      <c r="B21" s="1201"/>
      <c r="C21" s="1201"/>
      <c r="D21" s="1201">
        <v>1</v>
      </c>
      <c r="E21" s="962"/>
      <c r="F21" s="962"/>
      <c r="G21" s="962"/>
      <c r="H21" s="962"/>
      <c r="I21" s="964"/>
      <c r="J21" s="956"/>
      <c r="K21" s="959"/>
      <c r="L21" s="595" t="str">
        <f>mergeValue(A21) &amp;"."&amp; mergeValue(B21)&amp;"."&amp; mergeValue(C21)&amp;"."&amp; mergeValue(D21)</f>
        <v>1.1.1.1</v>
      </c>
      <c r="M21" s="550" t="s">
        <v>22</v>
      </c>
      <c r="N21" s="582"/>
      <c r="O21" s="1242"/>
      <c r="P21" s="1242"/>
      <c r="Q21" s="1242"/>
      <c r="R21" s="1242"/>
      <c r="S21" s="1242"/>
      <c r="T21" s="1242"/>
      <c r="U21" s="1242"/>
      <c r="V21" s="1242"/>
      <c r="W21" s="632" t="s">
        <v>635</v>
      </c>
    </row>
    <row r="22" spans="1:35" ht="11.25" hidden="1" customHeight="1">
      <c r="A22" s="1201"/>
      <c r="B22" s="1201"/>
      <c r="C22" s="1201"/>
      <c r="D22" s="1201"/>
      <c r="E22" s="1201">
        <v>1</v>
      </c>
      <c r="F22" s="962"/>
      <c r="G22" s="962"/>
      <c r="H22" s="960">
        <v>1</v>
      </c>
      <c r="I22" s="1201">
        <v>1</v>
      </c>
      <c r="J22" s="962"/>
      <c r="K22" s="967"/>
      <c r="L22" s="595"/>
      <c r="M22" s="556"/>
      <c r="N22" s="583"/>
      <c r="O22" s="633"/>
      <c r="P22" s="633"/>
      <c r="Q22" s="633"/>
      <c r="R22" s="633"/>
      <c r="S22" s="633"/>
      <c r="T22" s="633"/>
      <c r="U22" s="633"/>
      <c r="V22" s="510"/>
      <c r="W22" s="561"/>
    </row>
    <row r="23" spans="1:35" ht="90">
      <c r="A23" s="1201"/>
      <c r="B23" s="1201"/>
      <c r="C23" s="1201"/>
      <c r="D23" s="1201"/>
      <c r="E23" s="1201"/>
      <c r="F23" s="1201">
        <v>1</v>
      </c>
      <c r="G23" s="960"/>
      <c r="H23" s="960"/>
      <c r="I23" s="1201"/>
      <c r="J23" s="1201">
        <v>1</v>
      </c>
      <c r="K23" s="968"/>
      <c r="L23" s="595" t="str">
        <f>mergeValue(A23) &amp;"."&amp; mergeValue(B23)&amp;"."&amp; mergeValue(C23)&amp;"."&amp; mergeValue(D23)&amp;"."&amp;  mergeValue(F23)</f>
        <v>1.1.1.1.1</v>
      </c>
      <c r="M23" s="557" t="s">
        <v>10</v>
      </c>
      <c r="N23" s="583"/>
      <c r="O23" s="1203"/>
      <c r="P23" s="1203"/>
      <c r="Q23" s="1203"/>
      <c r="R23" s="1203"/>
      <c r="S23" s="1203"/>
      <c r="T23" s="1203"/>
      <c r="U23" s="1203"/>
      <c r="V23" s="1203"/>
      <c r="W23" s="632" t="s">
        <v>636</v>
      </c>
      <c r="Y23" s="506" t="str">
        <f>strCheckUnique(Z23:Z26)</f>
        <v/>
      </c>
      <c r="AA23" s="506"/>
    </row>
    <row r="24" spans="1:35" ht="189" customHeight="1">
      <c r="A24" s="1201"/>
      <c r="B24" s="1201"/>
      <c r="C24" s="1201"/>
      <c r="D24" s="1201"/>
      <c r="E24" s="1201"/>
      <c r="F24" s="1201"/>
      <c r="G24" s="960">
        <v>1</v>
      </c>
      <c r="H24" s="960"/>
      <c r="I24" s="1201"/>
      <c r="J24" s="1201"/>
      <c r="K24" s="968">
        <v>1</v>
      </c>
      <c r="L24" s="595" t="str">
        <f>mergeValue(A24) &amp;"."&amp; mergeValue(B24)&amp;"."&amp; mergeValue(C24)&amp;"."&amp; mergeValue(D24)&amp;"."&amp; mergeValue(F24)&amp;"."&amp; mergeValue(G24)</f>
        <v>1.1.1.1.1.1</v>
      </c>
      <c r="M24" s="1070"/>
      <c r="N24" s="588"/>
      <c r="O24" s="564"/>
      <c r="P24" s="564"/>
      <c r="Q24" s="1095"/>
      <c r="R24" s="1243"/>
      <c r="S24" s="1208" t="s">
        <v>84</v>
      </c>
      <c r="T24" s="1243"/>
      <c r="U24" s="1208" t="s">
        <v>85</v>
      </c>
      <c r="V24" s="580"/>
      <c r="W24" s="1218" t="s">
        <v>660</v>
      </c>
      <c r="X24" s="502" t="str">
        <f>strCheckDate(O25:V25)</f>
        <v/>
      </c>
      <c r="Y24" s="506"/>
      <c r="Z24" s="506" t="str">
        <f>IF(M24="","",M24 )</f>
        <v/>
      </c>
      <c r="AA24" s="506"/>
      <c r="AB24" s="506"/>
      <c r="AC24" s="506"/>
    </row>
    <row r="25" spans="1:35" ht="11.25" hidden="1">
      <c r="A25" s="1201"/>
      <c r="B25" s="1201"/>
      <c r="C25" s="1201"/>
      <c r="D25" s="1201"/>
      <c r="E25" s="1201"/>
      <c r="F25" s="1201"/>
      <c r="G25" s="960"/>
      <c r="H25" s="960"/>
      <c r="I25" s="1201"/>
      <c r="J25" s="1201"/>
      <c r="K25" s="968"/>
      <c r="L25" s="602"/>
      <c r="M25" s="648"/>
      <c r="N25" s="588"/>
      <c r="O25" s="564"/>
      <c r="P25" s="564"/>
      <c r="Q25" s="586" t="str">
        <f>R24 &amp; "-" &amp; T24</f>
        <v>-</v>
      </c>
      <c r="R25" s="1207"/>
      <c r="S25" s="1208"/>
      <c r="T25" s="1207"/>
      <c r="U25" s="1208"/>
      <c r="V25" s="580"/>
      <c r="W25" s="1219"/>
    </row>
    <row r="26" spans="1:35" s="477" customFormat="1" ht="15" customHeight="1">
      <c r="A26" s="1201"/>
      <c r="B26" s="1201"/>
      <c r="C26" s="1201"/>
      <c r="D26" s="1201"/>
      <c r="E26" s="1201"/>
      <c r="F26" s="1201"/>
      <c r="G26" s="962"/>
      <c r="H26" s="960"/>
      <c r="I26" s="1201"/>
      <c r="J26" s="1201"/>
      <c r="K26" s="967"/>
      <c r="L26" s="540"/>
      <c r="M26" s="558" t="s">
        <v>25</v>
      </c>
      <c r="N26" s="553"/>
      <c r="O26" s="547"/>
      <c r="P26" s="547"/>
      <c r="Q26" s="547"/>
      <c r="R26" s="575"/>
      <c r="S26" s="566"/>
      <c r="T26" s="565"/>
      <c r="U26" s="553"/>
      <c r="V26" s="562"/>
      <c r="W26" s="1220"/>
      <c r="X26" s="503"/>
      <c r="Y26" s="503"/>
      <c r="Z26" s="503"/>
      <c r="AA26" s="503"/>
      <c r="AB26" s="503"/>
      <c r="AC26" s="503"/>
      <c r="AD26" s="503"/>
      <c r="AE26" s="503"/>
      <c r="AF26" s="503"/>
      <c r="AG26" s="503"/>
      <c r="AH26" s="503"/>
    </row>
    <row r="27" spans="1:35" s="477" customFormat="1" ht="15" customHeight="1">
      <c r="A27" s="1201"/>
      <c r="B27" s="1201"/>
      <c r="C27" s="1201"/>
      <c r="D27" s="1201"/>
      <c r="E27" s="1201"/>
      <c r="F27" s="962"/>
      <c r="G27" s="962"/>
      <c r="H27" s="960"/>
      <c r="I27" s="120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1"/>
      <c r="B28" s="1201"/>
      <c r="C28" s="1201"/>
      <c r="D28" s="120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1"/>
      <c r="B29" s="1201"/>
      <c r="C29" s="120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1"/>
      <c r="B30" s="120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4" t="s">
        <v>661</v>
      </c>
      <c r="N34" s="1194"/>
      <c r="O34" s="1194"/>
      <c r="P34" s="1194"/>
      <c r="Q34" s="1194"/>
      <c r="R34" s="1194"/>
      <c r="S34" s="1194"/>
      <c r="T34" s="1194"/>
      <c r="U34" s="1194"/>
      <c r="V34" s="1194"/>
      <c r="W34" s="1194"/>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29.10.2021</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593</v>
      </c>
      <c r="H11" s="317" t="str">
        <f>IF(region_name="","",region_name)</f>
        <v>Ярославская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592</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594</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5" t="s">
        <v>667</v>
      </c>
      <c r="M5" s="1215"/>
      <c r="N5" s="1215"/>
      <c r="O5" s="1215"/>
      <c r="P5" s="1215"/>
      <c r="Q5" s="1215"/>
      <c r="R5" s="1215"/>
      <c r="S5" s="1215"/>
      <c r="T5" s="1215"/>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7" t="str">
        <f>IF(NameOrPr_ch="",IF(NameOrPr="","",NameOrPr),NameOrPr_ch)</f>
        <v>ДЖКХЭиРТ ЯО</v>
      </c>
      <c r="P7" s="1248"/>
      <c r="Q7" s="1248"/>
      <c r="R7" s="1248"/>
      <c r="S7" s="1248"/>
      <c r="T7" s="1249"/>
      <c r="U7" s="671"/>
      <c r="V7" s="526"/>
      <c r="AC7" s="587"/>
      <c r="AD7" s="587"/>
      <c r="AE7" s="587"/>
      <c r="AF7" s="587"/>
      <c r="AG7" s="587"/>
    </row>
    <row r="8" spans="1:33" s="493" customFormat="1" ht="18.75">
      <c r="A8" s="507"/>
      <c r="B8" s="507"/>
      <c r="C8" s="507"/>
      <c r="D8" s="507"/>
      <c r="E8" s="507"/>
      <c r="F8" s="507"/>
      <c r="G8" s="507"/>
      <c r="H8" s="507"/>
      <c r="L8" s="501"/>
      <c r="M8" s="619" t="s">
        <v>597</v>
      </c>
      <c r="N8" s="668"/>
      <c r="O8" s="1247" t="str">
        <f>IF(datePr_ch="",IF(datePr="","",datePr),datePr_ch)</f>
        <v>05.10.2021</v>
      </c>
      <c r="P8" s="1248"/>
      <c r="Q8" s="1248"/>
      <c r="R8" s="1248"/>
      <c r="S8" s="1248"/>
      <c r="T8" s="1249"/>
      <c r="U8" s="669"/>
      <c r="V8" s="488"/>
      <c r="AC8" s="507"/>
      <c r="AD8" s="507"/>
      <c r="AE8" s="507"/>
      <c r="AF8" s="507"/>
      <c r="AG8" s="507"/>
    </row>
    <row r="9" spans="1:33" s="493" customFormat="1" ht="18.75">
      <c r="A9" s="507"/>
      <c r="B9" s="507"/>
      <c r="C9" s="507"/>
      <c r="D9" s="507"/>
      <c r="E9" s="507"/>
      <c r="F9" s="507"/>
      <c r="G9" s="507"/>
      <c r="H9" s="507"/>
      <c r="L9" s="554"/>
      <c r="M9" s="619" t="s">
        <v>596</v>
      </c>
      <c r="N9" s="668"/>
      <c r="O9" s="1247" t="str">
        <f>IF(numberPr_ch="",IF(numberPr="","",numberPr),numberPr_ch)</f>
        <v>№287</v>
      </c>
      <c r="P9" s="1248"/>
      <c r="Q9" s="1248"/>
      <c r="R9" s="1248"/>
      <c r="S9" s="1248"/>
      <c r="T9" s="1249"/>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7" t="str">
        <f>IF(IstPub_ch="",IF(IstPub="","",IstPub),IstPub_ch)</f>
        <v>https://www.yarregion.ru/depts/dtert/tmpPages/prikaz.aspx</v>
      </c>
      <c r="P10" s="1248"/>
      <c r="Q10" s="1248"/>
      <c r="R10" s="1248"/>
      <c r="S10" s="1248"/>
      <c r="T10" s="1249"/>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1"/>
      <c r="P12" s="1241"/>
      <c r="Q12" s="1241"/>
      <c r="R12" s="1241"/>
      <c r="S12" s="1241"/>
      <c r="T12" s="1241"/>
      <c r="U12" s="1241"/>
      <c r="V12" s="1241"/>
      <c r="W12" s="1241"/>
      <c r="X12" s="1241"/>
      <c r="Y12" s="1241"/>
      <c r="Z12" s="1241"/>
    </row>
    <row r="13" spans="1:33" ht="14.25" customHeight="1">
      <c r="J13" s="483"/>
      <c r="K13" s="483"/>
      <c r="L13" s="1228" t="s">
        <v>454</v>
      </c>
      <c r="M13" s="1228"/>
      <c r="N13" s="1228"/>
      <c r="O13" s="1228"/>
      <c r="P13" s="1228"/>
      <c r="Q13" s="1228"/>
      <c r="R13" s="1228"/>
      <c r="S13" s="1228"/>
      <c r="T13" s="1228"/>
      <c r="U13" s="1228"/>
      <c r="V13" s="1228"/>
      <c r="W13" s="1228"/>
      <c r="X13" s="1228"/>
      <c r="Y13" s="1228"/>
      <c r="Z13" s="1228"/>
      <c r="AA13" s="1228"/>
      <c r="AB13" s="1149" t="s">
        <v>455</v>
      </c>
    </row>
    <row r="14" spans="1:33" ht="14.25" customHeight="1">
      <c r="J14" s="483"/>
      <c r="K14" s="483"/>
      <c r="L14" s="1228" t="s">
        <v>92</v>
      </c>
      <c r="M14" s="1228" t="s">
        <v>640</v>
      </c>
      <c r="N14" s="580"/>
      <c r="O14" s="1149" t="s">
        <v>642</v>
      </c>
      <c r="P14" s="1149"/>
      <c r="Q14" s="1149"/>
      <c r="R14" s="1149"/>
      <c r="S14" s="1149"/>
      <c r="T14" s="1149"/>
      <c r="U14" s="1149"/>
      <c r="V14" s="1149"/>
      <c r="W14" s="1149"/>
      <c r="X14" s="1149"/>
      <c r="Y14" s="1149"/>
      <c r="Z14" s="1228" t="s">
        <v>341</v>
      </c>
      <c r="AA14" s="1240" t="s">
        <v>275</v>
      </c>
      <c r="AB14" s="1149"/>
    </row>
    <row r="15" spans="1:33" s="525" customFormat="1" ht="14.25" customHeight="1">
      <c r="A15" s="587"/>
      <c r="B15" s="587"/>
      <c r="C15" s="587"/>
      <c r="D15" s="587"/>
      <c r="E15" s="587"/>
      <c r="F15" s="587"/>
      <c r="G15" s="593"/>
      <c r="H15" s="593"/>
      <c r="I15" s="533"/>
      <c r="J15" s="531"/>
      <c r="K15" s="531"/>
      <c r="L15" s="1228"/>
      <c r="M15" s="1228"/>
      <c r="N15" s="580"/>
      <c r="O15" s="1256" t="s">
        <v>668</v>
      </c>
      <c r="P15" s="1256" t="s">
        <v>621</v>
      </c>
      <c r="Q15" s="1256" t="s">
        <v>622</v>
      </c>
      <c r="R15" s="1256" t="s">
        <v>271</v>
      </c>
      <c r="S15" s="1256"/>
      <c r="T15" s="1256" t="s">
        <v>271</v>
      </c>
      <c r="U15" s="1256"/>
      <c r="V15" s="654"/>
      <c r="W15" s="1255" t="s">
        <v>655</v>
      </c>
      <c r="X15" s="1255"/>
      <c r="Y15" s="1255"/>
      <c r="Z15" s="1228"/>
      <c r="AA15" s="1240"/>
      <c r="AB15" s="1149"/>
      <c r="AC15" s="587"/>
      <c r="AD15" s="587"/>
      <c r="AE15" s="587"/>
      <c r="AF15" s="587"/>
      <c r="AG15" s="587"/>
    </row>
    <row r="16" spans="1:33" ht="56.25" customHeight="1">
      <c r="J16" s="483"/>
      <c r="K16" s="483"/>
      <c r="L16" s="1228"/>
      <c r="M16" s="1228"/>
      <c r="N16" s="580"/>
      <c r="O16" s="1256"/>
      <c r="P16" s="1256"/>
      <c r="Q16" s="1256"/>
      <c r="R16" s="537" t="s">
        <v>623</v>
      </c>
      <c r="S16" s="537" t="s">
        <v>624</v>
      </c>
      <c r="T16" s="537" t="s">
        <v>625</v>
      </c>
      <c r="U16" s="537" t="s">
        <v>626</v>
      </c>
      <c r="V16" s="537"/>
      <c r="W16" s="538" t="s">
        <v>274</v>
      </c>
      <c r="X16" s="1252" t="s">
        <v>273</v>
      </c>
      <c r="Y16" s="1252"/>
      <c r="Z16" s="1228"/>
      <c r="AA16" s="1240"/>
      <c r="AB16" s="1149"/>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7">
        <f ca="1">OFFSET(X17,0,-1)+1</f>
        <v>11</v>
      </c>
      <c r="Y17" s="1217"/>
      <c r="Z17" s="489">
        <f ca="1">OFFSET(Z17,0,-2)+1</f>
        <v>12</v>
      </c>
      <c r="AB17" s="489">
        <f ca="1">OFFSET(AB17,0,-2)+1</f>
        <v>13</v>
      </c>
    </row>
    <row r="18" spans="1:33" ht="22.5">
      <c r="A18" s="1201">
        <v>1</v>
      </c>
      <c r="B18" s="1054"/>
      <c r="C18" s="1054"/>
      <c r="D18" s="1054"/>
      <c r="E18" s="1055"/>
      <c r="F18" s="1056"/>
      <c r="G18" s="1054"/>
      <c r="H18" s="1054"/>
      <c r="I18" s="1042"/>
      <c r="J18" s="1047"/>
      <c r="K18" s="1047"/>
      <c r="L18" s="595">
        <f>mergeValue(A18)</f>
        <v>1</v>
      </c>
      <c r="M18" s="643" t="s">
        <v>20</v>
      </c>
      <c r="N18" s="582"/>
      <c r="O18" s="1242"/>
      <c r="P18" s="1242"/>
      <c r="Q18" s="1242"/>
      <c r="R18" s="1242"/>
      <c r="S18" s="1242"/>
      <c r="T18" s="1242"/>
      <c r="U18" s="1242"/>
      <c r="V18" s="1242"/>
      <c r="W18" s="1242"/>
      <c r="X18" s="1242"/>
      <c r="Y18" s="1242"/>
      <c r="Z18" s="1242"/>
      <c r="AA18" s="1242"/>
      <c r="AB18" s="632" t="s">
        <v>476</v>
      </c>
    </row>
    <row r="19" spans="1:33" ht="22.5">
      <c r="A19" s="1201"/>
      <c r="B19" s="1201">
        <v>1</v>
      </c>
      <c r="C19" s="1054"/>
      <c r="D19" s="1054"/>
      <c r="E19" s="1056"/>
      <c r="F19" s="1056"/>
      <c r="G19" s="1054"/>
      <c r="H19" s="1054"/>
      <c r="I19" s="1049"/>
      <c r="J19" s="1044"/>
      <c r="K19" s="1043"/>
      <c r="L19" s="595" t="str">
        <f>mergeValue(A19) &amp;"."&amp; mergeValue(B19)</f>
        <v>1.1</v>
      </c>
      <c r="M19" s="548" t="s">
        <v>16</v>
      </c>
      <c r="N19" s="582"/>
      <c r="O19" s="1242"/>
      <c r="P19" s="1242"/>
      <c r="Q19" s="1242"/>
      <c r="R19" s="1242"/>
      <c r="S19" s="1242"/>
      <c r="T19" s="1242"/>
      <c r="U19" s="1242"/>
      <c r="V19" s="1242"/>
      <c r="W19" s="1242"/>
      <c r="X19" s="1242"/>
      <c r="Y19" s="1242"/>
      <c r="Z19" s="1242"/>
      <c r="AA19" s="1242"/>
      <c r="AB19" s="632" t="s">
        <v>477</v>
      </c>
    </row>
    <row r="20" spans="1:33" ht="22.5">
      <c r="A20" s="1201"/>
      <c r="B20" s="1201"/>
      <c r="C20" s="1201">
        <v>1</v>
      </c>
      <c r="D20" s="1054"/>
      <c r="E20" s="1056"/>
      <c r="F20" s="1056"/>
      <c r="G20" s="1054"/>
      <c r="H20" s="1054"/>
      <c r="I20" s="1049"/>
      <c r="J20" s="1044"/>
      <c r="K20" s="1043"/>
      <c r="L20" s="595" t="str">
        <f>mergeValue(A20) &amp;"."&amp; mergeValue(B20)&amp;"."&amp; mergeValue(C20)</f>
        <v>1.1.1</v>
      </c>
      <c r="M20" s="549" t="s">
        <v>7</v>
      </c>
      <c r="N20" s="582"/>
      <c r="O20" s="1242"/>
      <c r="P20" s="1242"/>
      <c r="Q20" s="1242"/>
      <c r="R20" s="1242"/>
      <c r="S20" s="1242"/>
      <c r="T20" s="1242"/>
      <c r="U20" s="1242"/>
      <c r="V20" s="1242"/>
      <c r="W20" s="1242"/>
      <c r="X20" s="1242"/>
      <c r="Y20" s="1242"/>
      <c r="Z20" s="1242"/>
      <c r="AA20" s="1242"/>
      <c r="AB20" s="632" t="s">
        <v>634</v>
      </c>
    </row>
    <row r="21" spans="1:33" ht="22.5">
      <c r="A21" s="1201"/>
      <c r="B21" s="1201"/>
      <c r="C21" s="1201"/>
      <c r="D21" s="1201">
        <v>1</v>
      </c>
      <c r="E21" s="1056"/>
      <c r="F21" s="1056"/>
      <c r="G21" s="1054"/>
      <c r="H21" s="1054"/>
      <c r="I21" s="1049"/>
      <c r="J21" s="1044"/>
      <c r="K21" s="1043"/>
      <c r="L21" s="595" t="str">
        <f>mergeValue(A21) &amp;"."&amp; mergeValue(B21)&amp;"."&amp; mergeValue(C21)&amp;"."&amp; mergeValue(D21)</f>
        <v>1.1.1.1</v>
      </c>
      <c r="M21" s="550" t="s">
        <v>22</v>
      </c>
      <c r="N21" s="582"/>
      <c r="O21" s="1242"/>
      <c r="P21" s="1242"/>
      <c r="Q21" s="1242"/>
      <c r="R21" s="1242"/>
      <c r="S21" s="1242"/>
      <c r="T21" s="1242"/>
      <c r="U21" s="1242"/>
      <c r="V21" s="1242"/>
      <c r="W21" s="1242"/>
      <c r="X21" s="1242"/>
      <c r="Y21" s="1242"/>
      <c r="Z21" s="1242"/>
      <c r="AA21" s="1242"/>
      <c r="AB21" s="632" t="s">
        <v>635</v>
      </c>
    </row>
    <row r="22" spans="1:33" ht="0.2" customHeight="1">
      <c r="A22" s="1201"/>
      <c r="B22" s="1201"/>
      <c r="C22" s="1201"/>
      <c r="D22" s="1201"/>
      <c r="E22" s="1201">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1"/>
      <c r="B23" s="1201"/>
      <c r="C23" s="1201"/>
      <c r="D23" s="1201"/>
      <c r="E23" s="1201"/>
      <c r="F23" s="1201">
        <v>1</v>
      </c>
      <c r="G23" s="1054"/>
      <c r="H23" s="1054"/>
      <c r="I23" s="1253"/>
      <c r="J23" s="1044"/>
      <c r="K23" s="1043"/>
      <c r="L23" s="595" t="str">
        <f>mergeValue(A23) &amp;"."&amp; mergeValue(B23)&amp;"."&amp; mergeValue(C23)&amp;"."&amp; mergeValue(D23)&amp;"."&amp; mergeValue(F23)</f>
        <v>1.1.1.1.1</v>
      </c>
      <c r="M23" s="557" t="s">
        <v>10</v>
      </c>
      <c r="N23" s="583"/>
      <c r="O23" s="1204"/>
      <c r="P23" s="1205"/>
      <c r="Q23" s="1205"/>
      <c r="R23" s="1205"/>
      <c r="S23" s="1205"/>
      <c r="T23" s="1205"/>
      <c r="U23" s="1205"/>
      <c r="V23" s="1205"/>
      <c r="W23" s="1205"/>
      <c r="X23" s="1205"/>
      <c r="Y23" s="1205"/>
      <c r="Z23" s="1205"/>
      <c r="AA23" s="1206"/>
      <c r="AB23" s="632" t="s">
        <v>636</v>
      </c>
      <c r="AD23" s="506" t="str">
        <f>strCheckUnique(AE23:AE28)</f>
        <v/>
      </c>
      <c r="AF23" s="506"/>
    </row>
    <row r="24" spans="1:33" ht="135">
      <c r="A24" s="1201"/>
      <c r="B24" s="1201"/>
      <c r="C24" s="1201"/>
      <c r="D24" s="1201"/>
      <c r="E24" s="1201"/>
      <c r="F24" s="1201"/>
      <c r="G24" s="1201">
        <v>1</v>
      </c>
      <c r="H24" s="1054"/>
      <c r="I24" s="1253"/>
      <c r="J24" s="1254"/>
      <c r="K24" s="1050"/>
      <c r="L24" s="595" t="str">
        <f>mergeValue(A24) &amp;"."&amp; mergeValue(B24)&amp;"."&amp; mergeValue(C24)&amp;"."&amp; mergeValue(D24)&amp;"."&amp; mergeValue(F24)&amp;"."&amp; mergeValue(G24)</f>
        <v>1.1.1.1.1.1</v>
      </c>
      <c r="M24" s="1070" t="s">
        <v>651</v>
      </c>
      <c r="N24" s="648"/>
      <c r="O24" s="564"/>
      <c r="P24" s="564"/>
      <c r="Q24" s="564"/>
      <c r="R24" s="495"/>
      <c r="S24" s="1096"/>
      <c r="T24" s="495"/>
      <c r="U24" s="1096"/>
      <c r="V24" s="586" t="str">
        <f>W24 &amp; "-" &amp; Y24</f>
        <v>-</v>
      </c>
      <c r="W24" s="1243"/>
      <c r="X24" s="1208" t="s">
        <v>84</v>
      </c>
      <c r="Y24" s="1243"/>
      <c r="Z24" s="1208"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1"/>
      <c r="B25" s="1201"/>
      <c r="C25" s="1201"/>
      <c r="D25" s="1201"/>
      <c r="E25" s="1201"/>
      <c r="F25" s="1201"/>
      <c r="G25" s="1201"/>
      <c r="H25" s="1054">
        <v>1</v>
      </c>
      <c r="I25" s="1253"/>
      <c r="J25" s="1254"/>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3"/>
      <c r="X25" s="1208"/>
      <c r="Y25" s="1243"/>
      <c r="Z25" s="1208"/>
      <c r="AA25" s="672"/>
      <c r="AB25" s="1218" t="s">
        <v>670</v>
      </c>
      <c r="AC25" s="502" t="str">
        <f>strCheckDate(O25:AA25)</f>
        <v/>
      </c>
      <c r="AF25" s="506"/>
    </row>
    <row r="26" spans="1:33" ht="14.25" hidden="1" customHeight="1">
      <c r="A26" s="1201"/>
      <c r="B26" s="1201"/>
      <c r="C26" s="1201"/>
      <c r="D26" s="1201"/>
      <c r="E26" s="1201"/>
      <c r="F26" s="1201"/>
      <c r="G26" s="1201"/>
      <c r="H26" s="1054"/>
      <c r="I26" s="1253"/>
      <c r="J26" s="1254"/>
      <c r="K26" s="1050"/>
      <c r="L26" s="602"/>
      <c r="M26" s="648"/>
      <c r="N26" s="648"/>
      <c r="O26" s="564"/>
      <c r="P26" s="495"/>
      <c r="Q26" s="495"/>
      <c r="R26" s="495"/>
      <c r="S26" s="495"/>
      <c r="T26" s="495"/>
      <c r="U26" s="561"/>
      <c r="V26" s="586"/>
      <c r="W26" s="1207"/>
      <c r="X26" s="1208"/>
      <c r="Y26" s="1207"/>
      <c r="Z26" s="1208"/>
      <c r="AA26" s="539"/>
      <c r="AB26" s="1219"/>
      <c r="AF26" s="506">
        <f ca="1">OFFSET(AF26,-1,0)</f>
        <v>0</v>
      </c>
    </row>
    <row r="27" spans="1:33" s="477" customFormat="1" ht="15" customHeight="1">
      <c r="A27" s="1201"/>
      <c r="B27" s="1201"/>
      <c r="C27" s="1201"/>
      <c r="D27" s="1201"/>
      <c r="E27" s="1201"/>
      <c r="F27" s="1201"/>
      <c r="G27" s="1201"/>
      <c r="H27" s="1054"/>
      <c r="I27" s="1253"/>
      <c r="J27" s="1254"/>
      <c r="K27" s="1051"/>
      <c r="L27" s="540"/>
      <c r="M27" s="559" t="s">
        <v>41</v>
      </c>
      <c r="N27" s="553"/>
      <c r="O27" s="547"/>
      <c r="P27" s="547"/>
      <c r="Q27" s="547"/>
      <c r="R27" s="547"/>
      <c r="S27" s="547"/>
      <c r="T27" s="547"/>
      <c r="U27" s="547"/>
      <c r="V27" s="547"/>
      <c r="W27" s="565"/>
      <c r="X27" s="566"/>
      <c r="Y27" s="565"/>
      <c r="Z27" s="553"/>
      <c r="AA27" s="562"/>
      <c r="AB27" s="1220"/>
      <c r="AC27" s="503"/>
      <c r="AD27" s="503"/>
      <c r="AE27" s="503"/>
      <c r="AF27" s="503"/>
      <c r="AG27" s="503"/>
    </row>
    <row r="28" spans="1:33" s="477" customFormat="1" ht="15" customHeight="1">
      <c r="A28" s="1201"/>
      <c r="B28" s="1201"/>
      <c r="C28" s="1201"/>
      <c r="D28" s="1201"/>
      <c r="E28" s="1201"/>
      <c r="F28" s="1201"/>
      <c r="G28" s="1054"/>
      <c r="H28" s="1054"/>
      <c r="I28" s="1253"/>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1"/>
      <c r="B29" s="1201"/>
      <c r="C29" s="1201"/>
      <c r="D29" s="1201"/>
      <c r="E29" s="1201"/>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1"/>
      <c r="B30" s="1201"/>
      <c r="C30" s="1201"/>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1"/>
      <c r="B31" s="1201"/>
      <c r="C31" s="1201"/>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1"/>
      <c r="B32" s="1201"/>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1"/>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4" t="s">
        <v>673</v>
      </c>
      <c r="N36" s="1194"/>
      <c r="O36" s="1194"/>
      <c r="P36" s="1194"/>
      <c r="Q36" s="1194"/>
      <c r="R36" s="1194"/>
      <c r="S36" s="1194"/>
      <c r="T36" s="1194"/>
      <c r="U36" s="1194"/>
      <c r="V36" s="1194"/>
      <c r="W36" s="1194"/>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29.10.2021</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593</v>
      </c>
      <c r="H11" s="317" t="str">
        <f>IF(region_name="","",region_name)</f>
        <v>Ярославская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592</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338"/>
      <c r="G15" s="149" t="s">
        <v>403</v>
      </c>
      <c r="H15" s="339"/>
      <c r="I15" s="340"/>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4" t="s">
        <v>594</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5" t="s">
        <v>675</v>
      </c>
      <c r="M5" s="1215"/>
      <c r="N5" s="1215"/>
      <c r="O5" s="1215"/>
      <c r="P5" s="1215"/>
      <c r="Q5" s="1215"/>
      <c r="R5" s="1215"/>
      <c r="S5" s="1215"/>
      <c r="T5" s="1215"/>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1" t="str">
        <f>IF(NameOrPr_ch="",IF(NameOrPr="","",NameOrPr),NameOrPr_ch)</f>
        <v>ДЖКХЭиРТ ЯО</v>
      </c>
      <c r="O7" s="1221"/>
      <c r="P7" s="1221"/>
      <c r="Q7" s="1221"/>
      <c r="R7" s="1221"/>
      <c r="S7" s="1221"/>
      <c r="T7" s="1221"/>
      <c r="U7" s="671"/>
      <c r="AH7" s="587"/>
      <c r="AI7" s="587"/>
      <c r="AJ7" s="587"/>
      <c r="AK7" s="587"/>
    </row>
    <row r="8" spans="1:37" s="493" customFormat="1" ht="18.75">
      <c r="A8" s="507"/>
      <c r="B8" s="507"/>
      <c r="C8" s="507"/>
      <c r="D8" s="507"/>
      <c r="E8" s="507"/>
      <c r="F8" s="507"/>
      <c r="G8" s="507"/>
      <c r="H8" s="507"/>
      <c r="L8" s="501"/>
      <c r="M8" s="674" t="s">
        <v>597</v>
      </c>
      <c r="N8" s="1221" t="str">
        <f>IF(datePr_ch="",IF(datePr="","",datePr),datePr_ch)</f>
        <v>05.10.2021</v>
      </c>
      <c r="O8" s="1221"/>
      <c r="P8" s="1221"/>
      <c r="Q8" s="1221"/>
      <c r="R8" s="1221"/>
      <c r="S8" s="1221"/>
      <c r="T8" s="1221"/>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21" t="str">
        <f>IF(numberPr_ch="",IF(numberPr="","",numberPr),numberPr_ch)</f>
        <v>№287</v>
      </c>
      <c r="O9" s="1221"/>
      <c r="P9" s="1221"/>
      <c r="Q9" s="1221"/>
      <c r="R9" s="1221"/>
      <c r="S9" s="1221"/>
      <c r="T9" s="1221"/>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1" t="str">
        <f>IF(IstPub_ch="",IF(IstPub="","",IstPub),IstPub_ch)</f>
        <v>https://www.yarregion.ru/depts/dtert/tmpPages/prikaz.aspx</v>
      </c>
      <c r="O10" s="1221"/>
      <c r="P10" s="1221"/>
      <c r="Q10" s="1221"/>
      <c r="R10" s="1221"/>
      <c r="S10" s="1221"/>
      <c r="T10" s="1221"/>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16"/>
      <c r="M12" s="1216"/>
      <c r="N12" s="568"/>
      <c r="O12" s="1251"/>
      <c r="P12" s="1251"/>
      <c r="Q12" s="1251"/>
      <c r="R12" s="1251"/>
      <c r="S12" s="1251"/>
      <c r="T12" s="1251"/>
      <c r="U12" s="488"/>
      <c r="AE12" s="505" t="s">
        <v>373</v>
      </c>
      <c r="AH12" s="507"/>
      <c r="AI12" s="507"/>
      <c r="AJ12" s="507"/>
      <c r="AK12" s="507"/>
    </row>
    <row r="13" spans="1:37">
      <c r="J13" s="483"/>
      <c r="K13" s="483"/>
      <c r="L13" s="479"/>
      <c r="M13" s="479"/>
      <c r="N13" s="479"/>
      <c r="O13" s="1241"/>
      <c r="P13" s="1241"/>
      <c r="Q13" s="1241"/>
      <c r="R13" s="1241"/>
      <c r="S13" s="1241"/>
      <c r="T13" s="1241"/>
      <c r="U13" s="601"/>
      <c r="Z13" s="1241"/>
      <c r="AA13" s="1241"/>
      <c r="AB13" s="1241"/>
      <c r="AC13" s="1241"/>
      <c r="AD13" s="1241"/>
      <c r="AE13" s="1241"/>
    </row>
    <row r="14" spans="1:37">
      <c r="J14" s="483"/>
      <c r="K14" s="483"/>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37" ht="14.25" customHeight="1">
      <c r="J15" s="483"/>
      <c r="K15" s="483"/>
      <c r="L15" s="1228" t="s">
        <v>92</v>
      </c>
      <c r="M15" s="1228" t="s">
        <v>677</v>
      </c>
      <c r="N15" s="1264" t="s">
        <v>629</v>
      </c>
      <c r="O15" s="1264"/>
      <c r="P15" s="1264"/>
      <c r="Q15" s="1264"/>
      <c r="R15" s="1264" t="s">
        <v>630</v>
      </c>
      <c r="S15" s="1264"/>
      <c r="T15" s="1264"/>
      <c r="U15" s="1264"/>
      <c r="V15" s="1264" t="s">
        <v>631</v>
      </c>
      <c r="W15" s="1264"/>
      <c r="X15" s="1264"/>
      <c r="Y15" s="1264"/>
      <c r="Z15" s="1228" t="s">
        <v>642</v>
      </c>
      <c r="AA15" s="1228"/>
      <c r="AB15" s="1228"/>
      <c r="AC15" s="1228"/>
      <c r="AD15" s="1228"/>
      <c r="AE15" s="1228" t="s">
        <v>341</v>
      </c>
      <c r="AF15" s="1240" t="s">
        <v>275</v>
      </c>
      <c r="AG15" s="1149"/>
    </row>
    <row r="16" spans="1:37" s="525" customFormat="1" ht="27.75" customHeight="1">
      <c r="A16" s="587"/>
      <c r="B16" s="587"/>
      <c r="C16" s="587"/>
      <c r="D16" s="587"/>
      <c r="E16" s="587"/>
      <c r="F16" s="587"/>
      <c r="G16" s="593"/>
      <c r="H16" s="593"/>
      <c r="I16" s="533"/>
      <c r="J16" s="531"/>
      <c r="K16" s="531"/>
      <c r="L16" s="1228"/>
      <c r="M16" s="1228"/>
      <c r="N16" s="1264"/>
      <c r="O16" s="1264"/>
      <c r="P16" s="1264"/>
      <c r="Q16" s="1264"/>
      <c r="R16" s="1264"/>
      <c r="S16" s="1264"/>
      <c r="T16" s="1264"/>
      <c r="U16" s="1264"/>
      <c r="V16" s="1264"/>
      <c r="W16" s="1264"/>
      <c r="X16" s="1264"/>
      <c r="Y16" s="1264"/>
      <c r="Z16" s="1149" t="s">
        <v>680</v>
      </c>
      <c r="AA16" s="1149"/>
      <c r="AB16" s="1149" t="s">
        <v>655</v>
      </c>
      <c r="AC16" s="1149"/>
      <c r="AD16" s="1149"/>
      <c r="AE16" s="1228"/>
      <c r="AF16" s="1240"/>
      <c r="AG16" s="1149"/>
      <c r="AH16" s="587"/>
      <c r="AI16" s="587"/>
      <c r="AJ16" s="587"/>
      <c r="AK16" s="587"/>
    </row>
    <row r="17" spans="1:37" ht="14.25" customHeight="1">
      <c r="J17" s="483"/>
      <c r="K17" s="483"/>
      <c r="L17" s="1228"/>
      <c r="M17" s="1228"/>
      <c r="N17" s="1264"/>
      <c r="O17" s="1264"/>
      <c r="P17" s="1264"/>
      <c r="Q17" s="1264"/>
      <c r="R17" s="1264"/>
      <c r="S17" s="1264"/>
      <c r="T17" s="1264"/>
      <c r="U17" s="1264"/>
      <c r="V17" s="1264"/>
      <c r="W17" s="1264"/>
      <c r="X17" s="1264"/>
      <c r="Y17" s="1264"/>
      <c r="Z17" s="536" t="s">
        <v>678</v>
      </c>
      <c r="AA17" s="536" t="s">
        <v>679</v>
      </c>
      <c r="AB17" s="538" t="s">
        <v>274</v>
      </c>
      <c r="AC17" s="1252" t="s">
        <v>273</v>
      </c>
      <c r="AD17" s="1252"/>
      <c r="AE17" s="1228"/>
      <c r="AF17" s="1240"/>
      <c r="AG17" s="1149"/>
    </row>
    <row r="18" spans="1:37">
      <c r="J18" s="483"/>
      <c r="K18" s="491">
        <v>1</v>
      </c>
      <c r="L18" s="480" t="s">
        <v>93</v>
      </c>
      <c r="M18" s="480" t="s">
        <v>49</v>
      </c>
      <c r="N18" s="1257">
        <f ca="1">OFFSET(N18,0,-1)+1</f>
        <v>3</v>
      </c>
      <c r="O18" s="1257"/>
      <c r="P18" s="1257"/>
      <c r="Q18" s="1257"/>
      <c r="R18" s="1257">
        <f ca="1">OFFSET(N18,0,0)+1</f>
        <v>4</v>
      </c>
      <c r="S18" s="1257"/>
      <c r="T18" s="1257"/>
      <c r="U18" s="1257"/>
      <c r="V18" s="676"/>
      <c r="W18" s="676"/>
      <c r="X18" s="676"/>
      <c r="Y18" s="677">
        <f ca="1">OFFSET(R18,0,0)+1</f>
        <v>5</v>
      </c>
      <c r="Z18" s="489">
        <f ca="1">OFFSET(Z18,0,-1)+1</f>
        <v>6</v>
      </c>
      <c r="AA18" s="489">
        <f ca="1">OFFSET(AA18,0,-1)+1</f>
        <v>7</v>
      </c>
      <c r="AB18" s="489">
        <f ca="1">OFFSET(AB18,0,-1)+1</f>
        <v>8</v>
      </c>
      <c r="AC18" s="1257">
        <f ca="1">OFFSET(AC18,0,-1)+1</f>
        <v>9</v>
      </c>
      <c r="AD18" s="1257"/>
      <c r="AE18" s="489">
        <f ca="1">OFFSET(AE18,0,-2)+1</f>
        <v>10</v>
      </c>
      <c r="AF18" s="525"/>
      <c r="AG18" s="489">
        <f ca="1">OFFSET(AG18,0,-2)+1</f>
        <v>11</v>
      </c>
    </row>
    <row r="19" spans="1:37" ht="22.5">
      <c r="A19" s="1201">
        <v>1</v>
      </c>
      <c r="B19" s="1016"/>
      <c r="C19" s="1016"/>
      <c r="D19" s="1016"/>
      <c r="E19" s="1016"/>
      <c r="F19" s="1009"/>
      <c r="G19" s="1015"/>
      <c r="H19" s="1015"/>
      <c r="I19" s="998"/>
      <c r="J19" s="997"/>
      <c r="K19" s="997"/>
      <c r="L19" s="595">
        <f>mergeValue(A19)</f>
        <v>1</v>
      </c>
      <c r="M19" s="643" t="s">
        <v>20</v>
      </c>
      <c r="N19" s="1258"/>
      <c r="O19" s="1258"/>
      <c r="P19" s="1258"/>
      <c r="Q19" s="1258"/>
      <c r="R19" s="1258"/>
      <c r="S19" s="1258"/>
      <c r="T19" s="1258"/>
      <c r="U19" s="1258"/>
      <c r="V19" s="1258"/>
      <c r="W19" s="1258"/>
      <c r="X19" s="1258"/>
      <c r="Y19" s="1258"/>
      <c r="Z19" s="1258"/>
      <c r="AA19" s="1258"/>
      <c r="AB19" s="1258"/>
      <c r="AC19" s="1258"/>
      <c r="AD19" s="1258"/>
      <c r="AE19" s="1258"/>
      <c r="AF19" s="1258"/>
      <c r="AG19" s="583" t="s">
        <v>476</v>
      </c>
    </row>
    <row r="20" spans="1:37" ht="22.5">
      <c r="A20" s="1201"/>
      <c r="B20" s="1201">
        <v>1</v>
      </c>
      <c r="C20" s="1016"/>
      <c r="D20" s="1016"/>
      <c r="E20" s="1016"/>
      <c r="F20" s="1009"/>
      <c r="G20" s="1018"/>
      <c r="H20" s="1019"/>
      <c r="I20" s="999"/>
      <c r="J20" s="994"/>
      <c r="K20" s="992"/>
      <c r="L20" s="595" t="str">
        <f>mergeValue(A20) &amp;"."&amp; mergeValue(B20)</f>
        <v>1.1</v>
      </c>
      <c r="M20" s="548" t="s">
        <v>16</v>
      </c>
      <c r="N20" s="1259"/>
      <c r="O20" s="1259"/>
      <c r="P20" s="1259"/>
      <c r="Q20" s="1259"/>
      <c r="R20" s="1259"/>
      <c r="S20" s="1259"/>
      <c r="T20" s="1259"/>
      <c r="U20" s="1259"/>
      <c r="V20" s="1259"/>
      <c r="W20" s="1259"/>
      <c r="X20" s="1259"/>
      <c r="Y20" s="1259"/>
      <c r="Z20" s="1259"/>
      <c r="AA20" s="1259"/>
      <c r="AB20" s="1259"/>
      <c r="AC20" s="1259"/>
      <c r="AD20" s="1259"/>
      <c r="AE20" s="1259"/>
      <c r="AF20" s="1259"/>
      <c r="AG20" s="583" t="s">
        <v>477</v>
      </c>
    </row>
    <row r="21" spans="1:37" ht="22.5">
      <c r="A21" s="1201"/>
      <c r="B21" s="1201"/>
      <c r="C21" s="1201">
        <v>1</v>
      </c>
      <c r="D21" s="1016"/>
      <c r="E21" s="1016"/>
      <c r="F21" s="1009"/>
      <c r="G21" s="1018"/>
      <c r="H21" s="1019"/>
      <c r="I21" s="999"/>
      <c r="J21" s="994"/>
      <c r="K21" s="992"/>
      <c r="L21" s="595" t="str">
        <f>mergeValue(A21) &amp;"."&amp; mergeValue(B21)&amp;"."&amp; mergeValue(C21)</f>
        <v>1.1.1</v>
      </c>
      <c r="M21" s="549" t="s">
        <v>7</v>
      </c>
      <c r="N21" s="1259"/>
      <c r="O21" s="1259"/>
      <c r="P21" s="1259"/>
      <c r="Q21" s="1259"/>
      <c r="R21" s="1259"/>
      <c r="S21" s="1259"/>
      <c r="T21" s="1259"/>
      <c r="U21" s="1259"/>
      <c r="V21" s="1259"/>
      <c r="W21" s="1259"/>
      <c r="X21" s="1259"/>
      <c r="Y21" s="1259"/>
      <c r="Z21" s="1259"/>
      <c r="AA21" s="1259"/>
      <c r="AB21" s="1259"/>
      <c r="AC21" s="1259"/>
      <c r="AD21" s="1259"/>
      <c r="AE21" s="1259"/>
      <c r="AF21" s="1259"/>
      <c r="AG21" s="583" t="s">
        <v>634</v>
      </c>
    </row>
    <row r="22" spans="1:37" ht="15" customHeight="1">
      <c r="A22" s="1201"/>
      <c r="B22" s="1201"/>
      <c r="C22" s="1201"/>
      <c r="D22" s="1201">
        <v>1</v>
      </c>
      <c r="E22" s="1016"/>
      <c r="F22" s="1009"/>
      <c r="G22" s="1018"/>
      <c r="H22" s="1019"/>
      <c r="I22" s="999"/>
      <c r="J22" s="994"/>
      <c r="K22" s="992"/>
      <c r="L22" s="595" t="str">
        <f>mergeValue(A22) &amp;"."&amp; mergeValue(B22)&amp;"."&amp; mergeValue(C22)&amp;"."&amp; mergeValue(D22)</f>
        <v>1.1.1.1</v>
      </c>
      <c r="M22" s="550" t="s">
        <v>22</v>
      </c>
      <c r="N22" s="1259"/>
      <c r="O22" s="1259"/>
      <c r="P22" s="1259"/>
      <c r="Q22" s="1259"/>
      <c r="R22" s="1259"/>
      <c r="S22" s="1259"/>
      <c r="T22" s="1259"/>
      <c r="U22" s="1259"/>
      <c r="V22" s="1259"/>
      <c r="W22" s="1259"/>
      <c r="X22" s="1259"/>
      <c r="Y22" s="1259"/>
      <c r="Z22" s="1259"/>
      <c r="AA22" s="1259"/>
      <c r="AB22" s="1259"/>
      <c r="AC22" s="1259"/>
      <c r="AD22" s="1259"/>
      <c r="AE22" s="1259"/>
      <c r="AF22" s="1259"/>
      <c r="AG22" s="583" t="s">
        <v>681</v>
      </c>
    </row>
    <row r="23" spans="1:37" ht="20.100000000000001" customHeight="1">
      <c r="A23" s="1201"/>
      <c r="B23" s="1201"/>
      <c r="C23" s="1201"/>
      <c r="D23" s="1201"/>
      <c r="E23" s="1201">
        <v>1</v>
      </c>
      <c r="F23" s="1009"/>
      <c r="G23" s="1018"/>
      <c r="H23" s="1019"/>
      <c r="I23" s="1020"/>
      <c r="J23" s="1010"/>
      <c r="K23" s="1148"/>
      <c r="L23" s="1262" t="str">
        <f>mergeValue(A23) &amp;"."&amp; mergeValue(B23)&amp;"."&amp; mergeValue(C23)&amp;"."&amp; mergeValue(D23)&amp;"."&amp; mergeValue(E23)</f>
        <v>1.1.1.1.1</v>
      </c>
      <c r="M23" s="1263"/>
      <c r="N23" s="1208" t="s">
        <v>85</v>
      </c>
      <c r="O23" s="1270"/>
      <c r="P23" s="1268">
        <v>1</v>
      </c>
      <c r="Q23" s="1260"/>
      <c r="R23" s="1208" t="s">
        <v>85</v>
      </c>
      <c r="S23" s="1270"/>
      <c r="T23" s="1268">
        <v>1</v>
      </c>
      <c r="U23" s="1260"/>
      <c r="V23" s="1208" t="s">
        <v>85</v>
      </c>
      <c r="W23" s="563"/>
      <c r="X23" s="541">
        <v>1</v>
      </c>
      <c r="Y23" s="1097"/>
      <c r="Z23" s="673"/>
      <c r="AA23" s="673"/>
      <c r="AB23" s="1243"/>
      <c r="AC23" s="1208" t="s">
        <v>84</v>
      </c>
      <c r="AD23" s="1243"/>
      <c r="AE23" s="1208" t="s">
        <v>85</v>
      </c>
      <c r="AF23" s="580"/>
      <c r="AG23" s="1265" t="s">
        <v>682</v>
      </c>
      <c r="AH23" s="502" t="str">
        <f>strCheckDate(Z24:AF24)</f>
        <v/>
      </c>
      <c r="AI23" s="506" t="str">
        <f>IF(AND(COUNTIF(AJ18:AJ27,AJ23)&gt;1,AJ23&lt;&gt;""),"ErrUnique:HasDoubleConn","")</f>
        <v/>
      </c>
      <c r="AJ23" s="506"/>
      <c r="AK23" s="506"/>
    </row>
    <row r="24" spans="1:37" ht="20.100000000000001" customHeight="1">
      <c r="A24" s="1201"/>
      <c r="B24" s="1201"/>
      <c r="C24" s="1201"/>
      <c r="D24" s="1201"/>
      <c r="E24" s="1201"/>
      <c r="F24" s="1009"/>
      <c r="G24" s="1018"/>
      <c r="H24" s="1019"/>
      <c r="I24" s="1020"/>
      <c r="J24" s="1010"/>
      <c r="K24" s="1148"/>
      <c r="L24" s="1262"/>
      <c r="M24" s="1263"/>
      <c r="N24" s="1208"/>
      <c r="O24" s="1270"/>
      <c r="P24" s="1268"/>
      <c r="Q24" s="1269"/>
      <c r="R24" s="1208"/>
      <c r="S24" s="1270"/>
      <c r="T24" s="1268"/>
      <c r="U24" s="1261"/>
      <c r="V24" s="1208"/>
      <c r="W24" s="603"/>
      <c r="X24" s="567"/>
      <c r="Y24" s="567"/>
      <c r="Z24" s="574"/>
      <c r="AA24" s="605" t="str">
        <f>AB23 &amp; "-" &amp; AD23</f>
        <v>-</v>
      </c>
      <c r="AB24" s="1207"/>
      <c r="AC24" s="1208"/>
      <c r="AD24" s="1207"/>
      <c r="AE24" s="1208"/>
      <c r="AF24" s="675"/>
      <c r="AG24" s="1266"/>
      <c r="AI24" s="506"/>
      <c r="AJ24" s="506"/>
      <c r="AK24" s="506"/>
    </row>
    <row r="25" spans="1:37" ht="20.100000000000001" customHeight="1">
      <c r="A25" s="1201"/>
      <c r="B25" s="1201"/>
      <c r="C25" s="1201"/>
      <c r="D25" s="1201"/>
      <c r="E25" s="1201"/>
      <c r="F25" s="1009"/>
      <c r="G25" s="1018"/>
      <c r="H25" s="1019"/>
      <c r="I25" s="1020"/>
      <c r="J25" s="1010"/>
      <c r="K25" s="1148"/>
      <c r="L25" s="1262"/>
      <c r="M25" s="1263"/>
      <c r="N25" s="1208"/>
      <c r="O25" s="1270"/>
      <c r="P25" s="1268"/>
      <c r="Q25" s="1261"/>
      <c r="R25" s="1208"/>
      <c r="S25" s="604"/>
      <c r="T25" s="560"/>
      <c r="U25" s="567"/>
      <c r="V25" s="573"/>
      <c r="W25" s="573"/>
      <c r="X25" s="573"/>
      <c r="Y25" s="573"/>
      <c r="Z25" s="574"/>
      <c r="AA25" s="574"/>
      <c r="AB25" s="575"/>
      <c r="AC25" s="566"/>
      <c r="AD25" s="566"/>
      <c r="AE25" s="575"/>
      <c r="AF25" s="566"/>
      <c r="AG25" s="1266"/>
      <c r="AI25" s="506"/>
      <c r="AJ25" s="506"/>
      <c r="AK25" s="506"/>
    </row>
    <row r="26" spans="1:37" ht="20.100000000000001" customHeight="1">
      <c r="A26" s="1201"/>
      <c r="B26" s="1201"/>
      <c r="C26" s="1201"/>
      <c r="D26" s="1201"/>
      <c r="E26" s="1201"/>
      <c r="F26" s="1009"/>
      <c r="G26" s="1018"/>
      <c r="H26" s="1019"/>
      <c r="I26" s="1020"/>
      <c r="J26" s="1010"/>
      <c r="K26" s="1148"/>
      <c r="L26" s="1262"/>
      <c r="M26" s="1263"/>
      <c r="N26" s="1208"/>
      <c r="O26" s="576"/>
      <c r="P26" s="578"/>
      <c r="Q26" s="577"/>
      <c r="R26" s="573"/>
      <c r="S26" s="573"/>
      <c r="T26" s="573"/>
      <c r="U26" s="573"/>
      <c r="V26" s="573"/>
      <c r="W26" s="573"/>
      <c r="X26" s="573"/>
      <c r="Y26" s="573"/>
      <c r="Z26" s="574"/>
      <c r="AA26" s="574"/>
      <c r="AB26" s="575"/>
      <c r="AC26" s="566"/>
      <c r="AD26" s="566"/>
      <c r="AE26" s="575"/>
      <c r="AF26" s="566"/>
      <c r="AG26" s="1266"/>
      <c r="AI26" s="506"/>
      <c r="AJ26" s="506"/>
      <c r="AK26" s="506"/>
    </row>
    <row r="27" spans="1:37" s="477" customFormat="1" ht="15" customHeight="1">
      <c r="A27" s="1201"/>
      <c r="B27" s="1201"/>
      <c r="C27" s="1201"/>
      <c r="D27" s="1201"/>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7"/>
      <c r="AH27" s="503"/>
      <c r="AI27" s="503"/>
      <c r="AJ27" s="213"/>
      <c r="AK27" s="213"/>
    </row>
    <row r="28" spans="1:37" s="477" customFormat="1" ht="15" customHeight="1">
      <c r="A28" s="1201"/>
      <c r="B28" s="1201"/>
      <c r="C28" s="1201"/>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1"/>
      <c r="B29" s="1201"/>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1"/>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4" t="s">
        <v>683</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770</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590</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588</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25"/>
      <c r="F40" s="1126"/>
      <c r="G40" s="1126"/>
      <c r="H40" s="1126"/>
      <c r="I40" s="1126"/>
      <c r="J40" s="1126"/>
      <c r="K40" s="1126"/>
      <c r="L40" s="1126"/>
      <c r="M40" s="1126"/>
      <c r="N40" s="1126"/>
      <c r="O40" s="1126"/>
      <c r="P40" s="1126"/>
      <c r="Q40" s="1126"/>
      <c r="R40" s="1126"/>
      <c r="S40" s="1126"/>
      <c r="T40" s="1126"/>
      <c r="U40" s="1126"/>
      <c r="V40" s="1126"/>
      <c r="W40" s="1126"/>
      <c r="X40" s="1126"/>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27" t="s">
        <v>236</v>
      </c>
      <c r="F46" s="1127"/>
      <c r="G46" s="1127"/>
      <c r="H46" s="1127"/>
      <c r="I46" s="1127"/>
      <c r="J46" s="1127"/>
      <c r="K46" s="1127"/>
      <c r="L46" s="1127"/>
      <c r="M46" s="1127"/>
      <c r="N46" s="1127"/>
      <c r="O46" s="1127"/>
      <c r="P46" s="1127"/>
      <c r="Q46" s="1127"/>
      <c r="R46" s="1127"/>
      <c r="S46" s="1127"/>
      <c r="T46" s="1127"/>
      <c r="U46" s="1127"/>
      <c r="V46" s="1127"/>
      <c r="W46" s="1127"/>
      <c r="X46" s="1127"/>
      <c r="Y46" s="59"/>
    </row>
    <row r="47" spans="1:25" ht="37.5" hidden="1" customHeight="1">
      <c r="A47" s="43"/>
      <c r="B47" s="78"/>
      <c r="C47" s="77"/>
      <c r="D47" s="61"/>
      <c r="E47" s="1127"/>
      <c r="F47" s="1127"/>
      <c r="G47" s="1127"/>
      <c r="H47" s="1127"/>
      <c r="I47" s="1127"/>
      <c r="J47" s="1127"/>
      <c r="K47" s="1127"/>
      <c r="L47" s="1127"/>
      <c r="M47" s="1127"/>
      <c r="N47" s="1127"/>
      <c r="O47" s="1127"/>
      <c r="P47" s="1127"/>
      <c r="Q47" s="1127"/>
      <c r="R47" s="1127"/>
      <c r="S47" s="1127"/>
      <c r="T47" s="1127"/>
      <c r="U47" s="1127"/>
      <c r="V47" s="1127"/>
      <c r="W47" s="1127"/>
      <c r="X47" s="1127"/>
      <c r="Y47" s="59"/>
    </row>
    <row r="48" spans="1:25" ht="24" hidden="1" customHeight="1">
      <c r="A48" s="43"/>
      <c r="B48" s="78"/>
      <c r="C48" s="77"/>
      <c r="D48" s="61"/>
      <c r="E48" s="1127"/>
      <c r="F48" s="1127"/>
      <c r="G48" s="1127"/>
      <c r="H48" s="1127"/>
      <c r="I48" s="1127"/>
      <c r="J48" s="1127"/>
      <c r="K48" s="1127"/>
      <c r="L48" s="1127"/>
      <c r="M48" s="1127"/>
      <c r="N48" s="1127"/>
      <c r="O48" s="1127"/>
      <c r="P48" s="1127"/>
      <c r="Q48" s="1127"/>
      <c r="R48" s="1127"/>
      <c r="S48" s="1127"/>
      <c r="T48" s="1127"/>
      <c r="U48" s="1127"/>
      <c r="V48" s="1127"/>
      <c r="W48" s="1127"/>
      <c r="X48" s="1127"/>
      <c r="Y48" s="59"/>
    </row>
    <row r="49" spans="1:25" ht="51" hidden="1" customHeight="1">
      <c r="A49" s="43"/>
      <c r="B49" s="78"/>
      <c r="C49" s="77"/>
      <c r="D49" s="61"/>
      <c r="E49" s="1127"/>
      <c r="F49" s="1127"/>
      <c r="G49" s="1127"/>
      <c r="H49" s="1127"/>
      <c r="I49" s="1127"/>
      <c r="J49" s="1127"/>
      <c r="K49" s="1127"/>
      <c r="L49" s="1127"/>
      <c r="M49" s="1127"/>
      <c r="N49" s="1127"/>
      <c r="O49" s="1127"/>
      <c r="P49" s="1127"/>
      <c r="Q49" s="1127"/>
      <c r="R49" s="1127"/>
      <c r="S49" s="1127"/>
      <c r="T49" s="1127"/>
      <c r="U49" s="1127"/>
      <c r="V49" s="1127"/>
      <c r="W49" s="1127"/>
      <c r="X49" s="1127"/>
      <c r="Y49" s="59"/>
    </row>
    <row r="50" spans="1:25" ht="15" hidden="1">
      <c r="A50" s="43"/>
      <c r="B50" s="78"/>
      <c r="C50" s="77"/>
      <c r="D50" s="61"/>
      <c r="E50" s="1127"/>
      <c r="F50" s="1127"/>
      <c r="G50" s="1127"/>
      <c r="H50" s="1127"/>
      <c r="I50" s="1127"/>
      <c r="J50" s="1127"/>
      <c r="K50" s="1127"/>
      <c r="L50" s="1127"/>
      <c r="M50" s="1127"/>
      <c r="N50" s="1127"/>
      <c r="O50" s="1127"/>
      <c r="P50" s="1127"/>
      <c r="Q50" s="1127"/>
      <c r="R50" s="1127"/>
      <c r="S50" s="1127"/>
      <c r="T50" s="1127"/>
      <c r="U50" s="1127"/>
      <c r="V50" s="1127"/>
      <c r="W50" s="1127"/>
      <c r="X50" s="1127"/>
      <c r="Y50" s="59"/>
    </row>
    <row r="51" spans="1:25" ht="15" hidden="1">
      <c r="A51" s="43"/>
      <c r="B51" s="78"/>
      <c r="C51" s="77"/>
      <c r="D51" s="61"/>
      <c r="E51" s="1127"/>
      <c r="F51" s="1127"/>
      <c r="G51" s="1127"/>
      <c r="H51" s="1127"/>
      <c r="I51" s="1127"/>
      <c r="J51" s="1127"/>
      <c r="K51" s="1127"/>
      <c r="L51" s="1127"/>
      <c r="M51" s="1127"/>
      <c r="N51" s="1127"/>
      <c r="O51" s="1127"/>
      <c r="P51" s="1127"/>
      <c r="Q51" s="1127"/>
      <c r="R51" s="1127"/>
      <c r="S51" s="1127"/>
      <c r="T51" s="1127"/>
      <c r="U51" s="1127"/>
      <c r="V51" s="1127"/>
      <c r="W51" s="1127"/>
      <c r="X51" s="1127"/>
      <c r="Y51" s="59"/>
    </row>
    <row r="52" spans="1:25" ht="15" hidden="1">
      <c r="A52" s="43"/>
      <c r="B52" s="78"/>
      <c r="C52" s="77"/>
      <c r="D52" s="61"/>
      <c r="E52" s="1127"/>
      <c r="F52" s="1127"/>
      <c r="G52" s="1127"/>
      <c r="H52" s="1127"/>
      <c r="I52" s="1127"/>
      <c r="J52" s="1127"/>
      <c r="K52" s="1127"/>
      <c r="L52" s="1127"/>
      <c r="M52" s="1127"/>
      <c r="N52" s="1127"/>
      <c r="O52" s="1127"/>
      <c r="P52" s="1127"/>
      <c r="Q52" s="1127"/>
      <c r="R52" s="1127"/>
      <c r="S52" s="1127"/>
      <c r="T52" s="1127"/>
      <c r="U52" s="1127"/>
      <c r="V52" s="1127"/>
      <c r="W52" s="1127"/>
      <c r="X52" s="1127"/>
      <c r="Y52" s="59"/>
    </row>
    <row r="53" spans="1:25" ht="15" hidden="1">
      <c r="A53" s="43"/>
      <c r="B53" s="78"/>
      <c r="C53" s="77"/>
      <c r="D53" s="61"/>
      <c r="E53" s="1127"/>
      <c r="F53" s="1127"/>
      <c r="G53" s="1127"/>
      <c r="H53" s="1127"/>
      <c r="I53" s="1127"/>
      <c r="J53" s="1127"/>
      <c r="K53" s="1127"/>
      <c r="L53" s="1127"/>
      <c r="M53" s="1127"/>
      <c r="N53" s="1127"/>
      <c r="O53" s="1127"/>
      <c r="P53" s="1127"/>
      <c r="Q53" s="1127"/>
      <c r="R53" s="1127"/>
      <c r="S53" s="1127"/>
      <c r="T53" s="1127"/>
      <c r="U53" s="1127"/>
      <c r="V53" s="1127"/>
      <c r="W53" s="1127"/>
      <c r="X53" s="1127"/>
      <c r="Y53" s="59"/>
    </row>
    <row r="54" spans="1:25" ht="15" hidden="1">
      <c r="A54" s="43"/>
      <c r="B54" s="78"/>
      <c r="C54" s="77"/>
      <c r="D54" s="61"/>
      <c r="E54" s="1127"/>
      <c r="F54" s="1127"/>
      <c r="G54" s="1127"/>
      <c r="H54" s="1127"/>
      <c r="I54" s="1127"/>
      <c r="J54" s="1127"/>
      <c r="K54" s="1127"/>
      <c r="L54" s="1127"/>
      <c r="M54" s="1127"/>
      <c r="N54" s="1127"/>
      <c r="O54" s="1127"/>
      <c r="P54" s="1127"/>
      <c r="Q54" s="1127"/>
      <c r="R54" s="1127"/>
      <c r="S54" s="1127"/>
      <c r="T54" s="1127"/>
      <c r="U54" s="1127"/>
      <c r="V54" s="1127"/>
      <c r="W54" s="1127"/>
      <c r="X54" s="1127"/>
      <c r="Y54" s="59"/>
    </row>
    <row r="55" spans="1:25" ht="15" hidden="1">
      <c r="A55" s="43"/>
      <c r="B55" s="78"/>
      <c r="C55" s="77"/>
      <c r="D55" s="61"/>
      <c r="E55" s="1127"/>
      <c r="F55" s="1127"/>
      <c r="G55" s="1127"/>
      <c r="H55" s="1127"/>
      <c r="I55" s="1127"/>
      <c r="J55" s="1127"/>
      <c r="K55" s="1127"/>
      <c r="L55" s="1127"/>
      <c r="M55" s="1127"/>
      <c r="N55" s="1127"/>
      <c r="O55" s="1127"/>
      <c r="P55" s="1127"/>
      <c r="Q55" s="1127"/>
      <c r="R55" s="1127"/>
      <c r="S55" s="1127"/>
      <c r="T55" s="1127"/>
      <c r="U55" s="1127"/>
      <c r="V55" s="1127"/>
      <c r="W55" s="1127"/>
      <c r="X55" s="1127"/>
      <c r="Y55" s="59"/>
    </row>
    <row r="56" spans="1:25" ht="25.5" hidden="1" customHeight="1">
      <c r="A56" s="43"/>
      <c r="B56" s="78"/>
      <c r="C56" s="77"/>
      <c r="D56" s="66"/>
      <c r="E56" s="1127"/>
      <c r="F56" s="1127"/>
      <c r="G56" s="1127"/>
      <c r="H56" s="1127"/>
      <c r="I56" s="1127"/>
      <c r="J56" s="1127"/>
      <c r="K56" s="1127"/>
      <c r="L56" s="1127"/>
      <c r="M56" s="1127"/>
      <c r="N56" s="1127"/>
      <c r="O56" s="1127"/>
      <c r="P56" s="1127"/>
      <c r="Q56" s="1127"/>
      <c r="R56" s="1127"/>
      <c r="S56" s="1127"/>
      <c r="T56" s="1127"/>
      <c r="U56" s="1127"/>
      <c r="V56" s="1127"/>
      <c r="W56" s="1127"/>
      <c r="X56" s="1127"/>
      <c r="Y56" s="59"/>
    </row>
    <row r="57" spans="1:25" ht="15" hidden="1">
      <c r="A57" s="43"/>
      <c r="B57" s="78"/>
      <c r="C57" s="77"/>
      <c r="D57" s="66"/>
      <c r="E57" s="1127"/>
      <c r="F57" s="1127"/>
      <c r="G57" s="1127"/>
      <c r="H57" s="1127"/>
      <c r="I57" s="1127"/>
      <c r="J57" s="1127"/>
      <c r="K57" s="1127"/>
      <c r="L57" s="1127"/>
      <c r="M57" s="1127"/>
      <c r="N57" s="1127"/>
      <c r="O57" s="1127"/>
      <c r="P57" s="1127"/>
      <c r="Q57" s="1127"/>
      <c r="R57" s="1127"/>
      <c r="S57" s="1127"/>
      <c r="T57" s="1127"/>
      <c r="U57" s="1127"/>
      <c r="V57" s="1127"/>
      <c r="W57" s="1127"/>
      <c r="X57" s="1127"/>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30"/>
      <c r="F59" s="1130"/>
      <c r="G59" s="1130"/>
      <c r="H59" s="1125"/>
      <c r="I59" s="1126"/>
      <c r="J59" s="1126"/>
      <c r="K59" s="1126"/>
      <c r="L59" s="1126"/>
      <c r="M59" s="1126"/>
      <c r="N59" s="1126"/>
      <c r="O59" s="1126"/>
      <c r="P59" s="1126"/>
      <c r="Q59" s="1126"/>
      <c r="R59" s="1126"/>
      <c r="S59" s="1126"/>
      <c r="T59" s="1126"/>
      <c r="U59" s="1126"/>
      <c r="V59" s="1126"/>
      <c r="W59" s="1126"/>
      <c r="X59" s="1126"/>
      <c r="Y59" s="59"/>
    </row>
    <row r="60" spans="1:25" ht="15" hidden="1" customHeight="1">
      <c r="A60" s="43"/>
      <c r="B60" s="78"/>
      <c r="C60" s="77"/>
      <c r="D60" s="61"/>
      <c r="E60" s="1129"/>
      <c r="F60" s="1129"/>
      <c r="G60" s="1129"/>
      <c r="H60" s="1124"/>
      <c r="I60" s="1124"/>
      <c r="J60" s="1124"/>
      <c r="K60" s="1124"/>
      <c r="L60" s="1124"/>
      <c r="M60" s="1124"/>
      <c r="N60" s="1124"/>
      <c r="O60" s="1124"/>
      <c r="P60" s="1124"/>
      <c r="Q60" s="1124"/>
      <c r="R60" s="1124"/>
      <c r="S60" s="1124"/>
      <c r="T60" s="1124"/>
      <c r="U60" s="1124"/>
      <c r="V60" s="1124"/>
      <c r="W60" s="1124"/>
      <c r="X60" s="1124"/>
      <c r="Y60" s="59"/>
    </row>
    <row r="61" spans="1:25" ht="15" hidden="1">
      <c r="A61" s="43"/>
      <c r="B61" s="78"/>
      <c r="C61" s="77"/>
      <c r="D61" s="61"/>
      <c r="E61" s="70"/>
      <c r="F61" s="68"/>
      <c r="G61" s="69"/>
      <c r="H61" s="1124"/>
      <c r="I61" s="1124"/>
      <c r="J61" s="1124"/>
      <c r="K61" s="1124"/>
      <c r="L61" s="1124"/>
      <c r="M61" s="1124"/>
      <c r="N61" s="1124"/>
      <c r="O61" s="1124"/>
      <c r="P61" s="1124"/>
      <c r="Q61" s="1124"/>
      <c r="R61" s="1124"/>
      <c r="S61" s="1124"/>
      <c r="T61" s="1124"/>
      <c r="U61" s="1124"/>
      <c r="V61" s="1124"/>
      <c r="W61" s="1124"/>
      <c r="X61" s="112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50"/>
      <c r="V70" s="450"/>
      <c r="W70" s="450"/>
      <c r="X70" s="450"/>
      <c r="Y70" s="59"/>
    </row>
    <row r="71" spans="1:25" ht="15" hidden="1">
      <c r="A71" s="43"/>
      <c r="B71" s="78"/>
      <c r="C71" s="77"/>
      <c r="D71" s="61"/>
      <c r="E71" s="1128" t="s">
        <v>587</v>
      </c>
      <c r="F71" s="1128"/>
      <c r="G71" s="1128"/>
      <c r="H71" s="1128"/>
      <c r="I71" s="1128"/>
      <c r="J71" s="1128"/>
      <c r="K71" s="1128"/>
      <c r="L71" s="1128"/>
      <c r="M71" s="1128"/>
      <c r="N71" s="1128"/>
      <c r="O71" s="1128"/>
      <c r="P71" s="1128"/>
      <c r="Q71" s="1128"/>
      <c r="R71" s="1128"/>
      <c r="S71" s="1128"/>
      <c r="T71" s="1128"/>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29"/>
      <c r="F82" s="1129"/>
      <c r="G82" s="1129"/>
      <c r="H82" s="1125"/>
      <c r="I82" s="1126"/>
      <c r="J82" s="1126"/>
      <c r="K82" s="1126"/>
      <c r="L82" s="1126"/>
      <c r="M82" s="1126"/>
      <c r="N82" s="1126"/>
      <c r="O82" s="1126"/>
      <c r="P82" s="1126"/>
      <c r="Q82" s="1126"/>
      <c r="R82" s="1126"/>
      <c r="S82" s="1126"/>
      <c r="T82" s="1126"/>
      <c r="U82" s="1126"/>
      <c r="V82" s="1126"/>
      <c r="W82" s="1126"/>
      <c r="X82" s="1126"/>
      <c r="Y82" s="59"/>
    </row>
    <row r="83" spans="1:25" ht="15" hidden="1" customHeight="1">
      <c r="A83" s="43"/>
      <c r="B83" s="78"/>
      <c r="C83" s="77"/>
      <c r="D83" s="61"/>
      <c r="Y83" s="59"/>
    </row>
    <row r="84" spans="1:25" ht="15" hidden="1" customHeight="1">
      <c r="A84" s="43"/>
      <c r="B84" s="78"/>
      <c r="C84" s="77"/>
      <c r="D84" s="61"/>
      <c r="E84" s="70"/>
      <c r="F84" s="68"/>
      <c r="G84" s="69"/>
      <c r="H84" s="1124"/>
      <c r="I84" s="1124"/>
      <c r="J84" s="1124"/>
      <c r="K84" s="1124"/>
      <c r="L84" s="1124"/>
      <c r="M84" s="1124"/>
      <c r="N84" s="1124"/>
      <c r="O84" s="1124"/>
      <c r="P84" s="1124"/>
      <c r="Q84" s="1124"/>
      <c r="R84" s="1124"/>
      <c r="S84" s="1124"/>
      <c r="T84" s="1124"/>
      <c r="U84" s="1124"/>
      <c r="V84" s="1124"/>
      <c r="W84" s="1124"/>
      <c r="X84" s="112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2" t="s">
        <v>235</v>
      </c>
      <c r="F98" s="1132"/>
      <c r="G98" s="1132"/>
      <c r="H98" s="1132"/>
      <c r="I98" s="1132"/>
      <c r="J98" s="1132"/>
      <c r="K98" s="1132"/>
      <c r="L98" s="1132"/>
      <c r="M98" s="1132"/>
      <c r="N98" s="1132"/>
      <c r="O98" s="1132"/>
      <c r="P98" s="1132"/>
      <c r="Q98" s="1132"/>
      <c r="R98" s="1132"/>
      <c r="S98" s="1132"/>
      <c r="T98" s="1132"/>
      <c r="U98" s="1132"/>
      <c r="V98" s="1132"/>
      <c r="W98" s="1132"/>
      <c r="X98" s="113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1" t="s">
        <v>234</v>
      </c>
      <c r="G100" s="1131"/>
      <c r="H100" s="1131"/>
      <c r="I100" s="1131"/>
      <c r="J100" s="1131"/>
      <c r="K100" s="1131"/>
      <c r="L100" s="1131"/>
      <c r="M100" s="1131"/>
      <c r="N100" s="1131"/>
      <c r="O100" s="1131"/>
      <c r="P100" s="1131"/>
      <c r="Q100" s="1131"/>
      <c r="R100" s="1131"/>
      <c r="S100" s="113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1" t="s">
        <v>233</v>
      </c>
      <c r="G102" s="1131"/>
      <c r="H102" s="1131"/>
      <c r="I102" s="1131"/>
      <c r="J102" s="1131"/>
      <c r="K102" s="1131"/>
      <c r="L102" s="1131"/>
      <c r="M102" s="1131"/>
      <c r="N102" s="1131"/>
      <c r="O102" s="1131"/>
      <c r="P102" s="1131"/>
      <c r="Q102" s="1131"/>
      <c r="R102" s="1131"/>
      <c r="S102" s="1131"/>
      <c r="T102" s="1131"/>
      <c r="U102" s="1131"/>
      <c r="V102" s="1131"/>
      <c r="W102" s="1131"/>
      <c r="X102" s="113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29.10.2021</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593</v>
      </c>
      <c r="H11" s="317" t="str">
        <f>IF(region_name="","",region_name)</f>
        <v>Ярославская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t="str">
        <f>IF(Территории!H13="","","" &amp; Территории!H13 &amp; "")</f>
        <v>город Рыбинск</v>
      </c>
      <c r="I12" s="196" t="s">
        <v>500</v>
      </c>
      <c r="J12" s="334"/>
      <c r="K12" s="214"/>
      <c r="L12" s="214"/>
      <c r="M12" s="214"/>
      <c r="N12" s="214"/>
      <c r="O12" s="214"/>
      <c r="P12" s="214"/>
      <c r="Q12" s="214"/>
      <c r="R12" s="214"/>
      <c r="S12" s="214"/>
      <c r="T12" s="214"/>
    </row>
    <row r="13" spans="1:20" s="190" customFormat="1" ht="56.25">
      <c r="A13" s="1199"/>
      <c r="B13" s="1199"/>
      <c r="C13" s="1199"/>
      <c r="D13" s="344">
        <v>1</v>
      </c>
      <c r="F13" s="335" t="str">
        <f>"4."&amp;mergeValue(A13) &amp;"."&amp;mergeValue(B13)&amp;"."&amp;mergeValue(C13)&amp;"."&amp;mergeValue(D13)</f>
        <v>4.1.1.1.1</v>
      </c>
      <c r="G13" s="420" t="s">
        <v>498</v>
      </c>
      <c r="H13" s="317" t="str">
        <f>IF(Территории!R14="","","" &amp; Территории!R14 &amp; "")</f>
        <v>город Рыбинск (78715000)</v>
      </c>
      <c r="I13" s="1107" t="s">
        <v>592</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4" t="s">
        <v>594</v>
      </c>
      <c r="H15" s="1194"/>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M27" sqref="M27:X27"/>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5" t="s">
        <v>687</v>
      </c>
      <c r="M5" s="1215"/>
      <c r="N5" s="1215"/>
      <c r="O5" s="1215"/>
      <c r="P5" s="1215"/>
      <c r="Q5" s="1215"/>
      <c r="R5" s="1215"/>
      <c r="S5" s="1215"/>
      <c r="T5" s="1215"/>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7" t="str">
        <f>IF(NameOrPr_ch="",IF(NameOrPr="","",NameOrPr),NameOrPr_ch)</f>
        <v>ДЖКХЭиРТ ЯО</v>
      </c>
      <c r="P7" s="1248"/>
      <c r="Q7" s="1248"/>
      <c r="R7" s="1248"/>
      <c r="S7" s="1248"/>
      <c r="T7" s="1249"/>
      <c r="U7" s="669"/>
      <c r="Y7" s="1014"/>
      <c r="Z7" s="507"/>
      <c r="AA7" s="507"/>
      <c r="AB7" s="507"/>
      <c r="AC7" s="507"/>
    </row>
    <row r="8" spans="1:29" s="572" customFormat="1" ht="18.75">
      <c r="A8" s="592"/>
      <c r="B8" s="592"/>
      <c r="C8" s="592"/>
      <c r="D8" s="592"/>
      <c r="E8" s="592"/>
      <c r="F8" s="592"/>
      <c r="G8" s="592"/>
      <c r="H8" s="592"/>
      <c r="L8" s="501"/>
      <c r="M8" s="619" t="s">
        <v>597</v>
      </c>
      <c r="N8" s="668"/>
      <c r="O8" s="1247" t="str">
        <f>IF(datePr_ch="",IF(datePr="","",datePr),datePr_ch)</f>
        <v>05.10.2021</v>
      </c>
      <c r="P8" s="1248"/>
      <c r="Q8" s="1248"/>
      <c r="R8" s="1248"/>
      <c r="S8" s="1248"/>
      <c r="T8" s="1249"/>
      <c r="U8" s="669"/>
      <c r="Y8" s="1014"/>
      <c r="Z8" s="592"/>
      <c r="AA8" s="592"/>
      <c r="AB8" s="592"/>
      <c r="AC8" s="592"/>
    </row>
    <row r="9" spans="1:29" s="493" customFormat="1" ht="18.75">
      <c r="A9" s="507"/>
      <c r="B9" s="507"/>
      <c r="C9" s="507"/>
      <c r="D9" s="507"/>
      <c r="E9" s="507"/>
      <c r="F9" s="507"/>
      <c r="G9" s="507"/>
      <c r="H9" s="507"/>
      <c r="L9" s="554"/>
      <c r="M9" s="619" t="s">
        <v>596</v>
      </c>
      <c r="N9" s="668"/>
      <c r="O9" s="1247" t="str">
        <f>IF(numberPr_ch="",IF(numberPr="","",numberPr),numberPr_ch)</f>
        <v>№287</v>
      </c>
      <c r="P9" s="1248"/>
      <c r="Q9" s="1248"/>
      <c r="R9" s="1248"/>
      <c r="S9" s="1248"/>
      <c r="T9" s="1249"/>
      <c r="U9" s="669"/>
      <c r="Y9" s="1014"/>
      <c r="Z9" s="507"/>
      <c r="AA9" s="507"/>
      <c r="AB9" s="507"/>
      <c r="AC9" s="507"/>
    </row>
    <row r="10" spans="1:29" s="493" customFormat="1" ht="18.75">
      <c r="A10" s="507"/>
      <c r="B10" s="507"/>
      <c r="C10" s="507"/>
      <c r="D10" s="507"/>
      <c r="E10" s="507"/>
      <c r="F10" s="507"/>
      <c r="G10" s="507"/>
      <c r="H10" s="507"/>
      <c r="L10" s="554"/>
      <c r="M10" s="619" t="s">
        <v>501</v>
      </c>
      <c r="N10" s="668"/>
      <c r="O10" s="1247" t="str">
        <f>IF(IstPub_ch="",IF(IstPub="","",IstPub),IstPub_ch)</f>
        <v>https://www.yarregion.ru/depts/dtert/tmpPages/prikaz.aspx</v>
      </c>
      <c r="P10" s="1248"/>
      <c r="Q10" s="1248"/>
      <c r="R10" s="1248"/>
      <c r="S10" s="1248"/>
      <c r="T10" s="1249"/>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16"/>
      <c r="M12" s="1216"/>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1"/>
      <c r="R13" s="1241"/>
      <c r="S13" s="1241"/>
      <c r="T13" s="1241"/>
      <c r="U13" s="1241"/>
      <c r="V13" s="1241"/>
    </row>
    <row r="14" spans="1:29">
      <c r="J14" s="483"/>
      <c r="K14" s="483"/>
      <c r="L14" s="1149" t="s">
        <v>454</v>
      </c>
      <c r="M14" s="1149"/>
      <c r="N14" s="1149"/>
      <c r="O14" s="1149"/>
      <c r="P14" s="1149"/>
      <c r="Q14" s="1149"/>
      <c r="R14" s="1149"/>
      <c r="S14" s="1149"/>
      <c r="T14" s="1149"/>
      <c r="U14" s="1149"/>
      <c r="V14" s="1149"/>
      <c r="W14" s="1149"/>
      <c r="X14" s="1149" t="s">
        <v>455</v>
      </c>
    </row>
    <row r="15" spans="1:29" ht="14.25" customHeight="1">
      <c r="J15" s="483"/>
      <c r="K15" s="483"/>
      <c r="L15" s="1228" t="s">
        <v>92</v>
      </c>
      <c r="M15" s="1228" t="s">
        <v>627</v>
      </c>
      <c r="N15" s="536"/>
      <c r="O15" s="1228" t="s">
        <v>628</v>
      </c>
      <c r="P15" s="1264" t="s">
        <v>629</v>
      </c>
      <c r="Q15" s="1264" t="s">
        <v>642</v>
      </c>
      <c r="R15" s="1264"/>
      <c r="S15" s="1264"/>
      <c r="T15" s="1264"/>
      <c r="U15" s="1264"/>
      <c r="V15" s="1228" t="s">
        <v>341</v>
      </c>
      <c r="W15" s="1240" t="s">
        <v>275</v>
      </c>
      <c r="X15" s="1149"/>
    </row>
    <row r="16" spans="1:29" s="525" customFormat="1" ht="25.5" customHeight="1">
      <c r="A16" s="587"/>
      <c r="B16" s="587"/>
      <c r="C16" s="587"/>
      <c r="D16" s="587"/>
      <c r="E16" s="587"/>
      <c r="F16" s="587"/>
      <c r="G16" s="593"/>
      <c r="H16" s="593"/>
      <c r="I16" s="533"/>
      <c r="J16" s="531"/>
      <c r="K16" s="531"/>
      <c r="L16" s="1228"/>
      <c r="M16" s="1228"/>
      <c r="N16" s="536"/>
      <c r="O16" s="1228"/>
      <c r="P16" s="1264"/>
      <c r="Q16" s="1264" t="s">
        <v>680</v>
      </c>
      <c r="R16" s="1264"/>
      <c r="S16" s="1255" t="s">
        <v>655</v>
      </c>
      <c r="T16" s="1255"/>
      <c r="U16" s="1255"/>
      <c r="V16" s="1228"/>
      <c r="W16" s="1240"/>
      <c r="X16" s="1149"/>
      <c r="Y16" s="1009"/>
      <c r="Z16" s="587"/>
      <c r="AA16" s="587"/>
      <c r="AB16" s="587"/>
      <c r="AC16" s="587"/>
    </row>
    <row r="17" spans="1:29" ht="14.25" customHeight="1">
      <c r="J17" s="483"/>
      <c r="K17" s="483"/>
      <c r="L17" s="1228"/>
      <c r="M17" s="1228"/>
      <c r="N17" s="536"/>
      <c r="O17" s="1228"/>
      <c r="P17" s="1264"/>
      <c r="Q17" s="536" t="s">
        <v>678</v>
      </c>
      <c r="R17" s="536" t="s">
        <v>679</v>
      </c>
      <c r="S17" s="538" t="s">
        <v>274</v>
      </c>
      <c r="T17" s="1252" t="s">
        <v>273</v>
      </c>
      <c r="U17" s="1252"/>
      <c r="V17" s="1228"/>
      <c r="W17" s="1240"/>
      <c r="X17" s="1149"/>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7">
        <f t="shared" ca="1" si="0"/>
        <v>8</v>
      </c>
      <c r="U18" s="1257"/>
      <c r="V18" s="489">
        <f ca="1">OFFSET(V18,0,-2)+1</f>
        <v>9</v>
      </c>
      <c r="W18" s="525"/>
      <c r="X18" s="489">
        <f ca="1">OFFSET(X18,0,-2)+1</f>
        <v>10</v>
      </c>
    </row>
    <row r="19" spans="1:29" ht="22.5">
      <c r="A19" s="1201">
        <v>1</v>
      </c>
      <c r="B19" s="982"/>
      <c r="C19" s="982"/>
      <c r="D19" s="982"/>
      <c r="E19" s="982"/>
      <c r="F19" s="982"/>
      <c r="G19" s="983"/>
      <c r="H19" s="983"/>
      <c r="I19" s="985"/>
      <c r="J19" s="977"/>
      <c r="K19" s="977"/>
      <c r="L19" s="595">
        <f>mergeValue(A19)</f>
        <v>1</v>
      </c>
      <c r="M19" s="643" t="s">
        <v>20</v>
      </c>
      <c r="N19" s="582"/>
      <c r="O19" s="1242" t="str">
        <f>IF('Перечень тарифов'!J21="","","" &amp; 'Перечень тарифов'!J21 &amp; "")</f>
        <v>Индивидуальная плата за подключение (технологическое присоединение) к системе теплоснабжения ООО "Рыбинская генерация"</v>
      </c>
      <c r="P19" s="1242"/>
      <c r="Q19" s="1242"/>
      <c r="R19" s="1242"/>
      <c r="S19" s="1242"/>
      <c r="T19" s="1242"/>
      <c r="U19" s="1242"/>
      <c r="V19" s="1242"/>
      <c r="W19" s="1242"/>
      <c r="X19" s="583" t="s">
        <v>476</v>
      </c>
    </row>
    <row r="20" spans="1:29" hidden="1">
      <c r="A20" s="1201"/>
      <c r="B20" s="1201">
        <v>1</v>
      </c>
      <c r="C20" s="982"/>
      <c r="D20" s="982"/>
      <c r="E20" s="982"/>
      <c r="F20" s="982"/>
      <c r="G20" s="987"/>
      <c r="H20" s="984"/>
      <c r="I20" s="989"/>
      <c r="J20" s="974"/>
      <c r="K20" s="973"/>
      <c r="L20" s="595" t="str">
        <f>mergeValue(A20) &amp;"."&amp; mergeValue(B20)</f>
        <v>1.1</v>
      </c>
      <c r="M20" s="548"/>
      <c r="N20" s="582"/>
      <c r="O20" s="1242"/>
      <c r="P20" s="1242"/>
      <c r="Q20" s="1242"/>
      <c r="R20" s="1242"/>
      <c r="S20" s="1242"/>
      <c r="T20" s="1242"/>
      <c r="U20" s="1242"/>
      <c r="V20" s="1242"/>
      <c r="W20" s="1242"/>
      <c r="X20" s="583"/>
    </row>
    <row r="21" spans="1:29" hidden="1">
      <c r="A21" s="1201"/>
      <c r="B21" s="1201"/>
      <c r="C21" s="1201">
        <v>1</v>
      </c>
      <c r="D21" s="982"/>
      <c r="E21" s="982"/>
      <c r="F21" s="982"/>
      <c r="G21" s="987"/>
      <c r="H21" s="984"/>
      <c r="I21" s="990"/>
      <c r="J21" s="974"/>
      <c r="K21" s="973"/>
      <c r="L21" s="595" t="str">
        <f>mergeValue(A21) &amp;"."&amp; mergeValue(B21)&amp;"."&amp; mergeValue(C21)</f>
        <v>1.1.1</v>
      </c>
      <c r="M21" s="549"/>
      <c r="N21" s="582"/>
      <c r="O21" s="1242"/>
      <c r="P21" s="1242"/>
      <c r="Q21" s="1242"/>
      <c r="R21" s="1242"/>
      <c r="S21" s="1242"/>
      <c r="T21" s="1242"/>
      <c r="U21" s="1242"/>
      <c r="V21" s="1242"/>
      <c r="W21" s="1242"/>
      <c r="X21" s="583"/>
    </row>
    <row r="22" spans="1:29" hidden="1">
      <c r="A22" s="1201"/>
      <c r="B22" s="1201"/>
      <c r="C22" s="1201"/>
      <c r="D22" s="1201">
        <v>1</v>
      </c>
      <c r="E22" s="982"/>
      <c r="F22" s="982"/>
      <c r="G22" s="987"/>
      <c r="H22" s="984"/>
      <c r="I22" s="990"/>
      <c r="J22" s="988"/>
      <c r="K22" s="973"/>
      <c r="L22" s="595" t="str">
        <f>mergeValue(A22) &amp;"."&amp; mergeValue(B22)&amp;"."&amp; mergeValue(C22)&amp;"."&amp; mergeValue(D22)</f>
        <v>1.1.1.1</v>
      </c>
      <c r="M22" s="550"/>
      <c r="N22" s="582"/>
      <c r="O22" s="1242"/>
      <c r="P22" s="1242"/>
      <c r="Q22" s="1242"/>
      <c r="R22" s="1242"/>
      <c r="S22" s="1242"/>
      <c r="T22" s="1242"/>
      <c r="U22" s="1242"/>
      <c r="V22" s="1242"/>
      <c r="W22" s="1242"/>
      <c r="X22" s="1021"/>
    </row>
    <row r="23" spans="1:29" ht="22.5">
      <c r="A23" s="1201"/>
      <c r="B23" s="1201"/>
      <c r="C23" s="1201"/>
      <c r="D23" s="1201"/>
      <c r="E23" s="982">
        <v>1</v>
      </c>
      <c r="F23" s="982"/>
      <c r="G23" s="987"/>
      <c r="H23" s="984"/>
      <c r="I23" s="990"/>
      <c r="J23" s="988"/>
      <c r="K23" s="978"/>
      <c r="L23" s="595" t="str">
        <f>mergeValue(A23) &amp;"."&amp; mergeValue(B23)&amp;"."&amp; mergeValue(C23)&amp;"."&amp; mergeValue(D23)&amp;"."&amp; mergeValue(E23)</f>
        <v>1.1.1.1.1</v>
      </c>
      <c r="M23" s="1119" t="s">
        <v>1008</v>
      </c>
      <c r="N23" s="544"/>
      <c r="O23" s="1075" t="s">
        <v>1009</v>
      </c>
      <c r="P23" s="1076">
        <v>0.78639999999999999</v>
      </c>
      <c r="Q23" s="1120"/>
      <c r="R23" s="1120">
        <v>35796664</v>
      </c>
      <c r="S23" s="1100" t="s">
        <v>992</v>
      </c>
      <c r="T23" s="652" t="s">
        <v>85</v>
      </c>
      <c r="U23" s="1098"/>
      <c r="V23" s="776" t="s">
        <v>85</v>
      </c>
      <c r="W23" s="841"/>
      <c r="X23" s="1218" t="s">
        <v>689</v>
      </c>
      <c r="Y23" s="1009" t="str">
        <f>strCheckDateTwo(N23:W23)</f>
        <v/>
      </c>
    </row>
    <row r="24" spans="1:29" hidden="1">
      <c r="A24" s="1201"/>
      <c r="B24" s="1201"/>
      <c r="C24" s="1201"/>
      <c r="D24" s="1201"/>
      <c r="E24" s="982"/>
      <c r="F24" s="982"/>
      <c r="G24" s="987"/>
      <c r="H24" s="984"/>
      <c r="I24" s="990"/>
      <c r="J24" s="988"/>
      <c r="K24" s="978"/>
      <c r="L24" s="633"/>
      <c r="M24" s="563"/>
      <c r="N24" s="648"/>
      <c r="O24" s="648"/>
      <c r="P24" s="648"/>
      <c r="Q24" s="648"/>
      <c r="R24" s="586" t="str">
        <f>S23 &amp; "-" &amp; U23</f>
        <v>05.10.2021-</v>
      </c>
      <c r="S24" s="514"/>
      <c r="T24" s="588"/>
      <c r="U24" s="514"/>
      <c r="V24" s="648"/>
      <c r="W24" s="840"/>
      <c r="X24" s="1219"/>
    </row>
    <row r="25" spans="1:29" ht="15" customHeight="1">
      <c r="A25" s="1201"/>
      <c r="B25" s="1201"/>
      <c r="C25" s="1201"/>
      <c r="D25" s="1201"/>
      <c r="E25" s="982"/>
      <c r="F25" s="982"/>
      <c r="G25" s="987"/>
      <c r="H25" s="984"/>
      <c r="I25" s="990"/>
      <c r="J25" s="988"/>
      <c r="K25" s="978"/>
      <c r="L25" s="540"/>
      <c r="M25" s="553" t="s">
        <v>5</v>
      </c>
      <c r="N25" s="551"/>
      <c r="O25" s="547"/>
      <c r="P25" s="547"/>
      <c r="Q25" s="547"/>
      <c r="R25" s="547"/>
      <c r="S25" s="575"/>
      <c r="T25" s="566"/>
      <c r="U25" s="565"/>
      <c r="V25" s="551"/>
      <c r="W25" s="551"/>
      <c r="X25" s="1220"/>
    </row>
    <row r="26" spans="1:29" ht="3" customHeight="1"/>
    <row r="27" spans="1:29" ht="96" customHeight="1">
      <c r="L27" s="1">
        <v>1</v>
      </c>
      <c r="M27" s="1194" t="s">
        <v>690</v>
      </c>
      <c r="N27" s="1194"/>
      <c r="O27" s="1194"/>
      <c r="P27" s="1194"/>
      <c r="Q27" s="1194"/>
      <c r="R27" s="1194"/>
      <c r="S27" s="1194"/>
      <c r="T27" s="1194"/>
      <c r="U27" s="1194"/>
      <c r="V27" s="1194"/>
      <c r="W27" s="1194"/>
      <c r="X27" s="1194"/>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8">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SU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29.10.2021</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441"/>
      <c r="D11" s="441"/>
      <c r="F11" s="335" t="str">
        <f>"4."&amp;mergeValue(A11) &amp;"."&amp;mergeValue(B11)</f>
        <v>4.1.1</v>
      </c>
      <c r="G11" s="324" t="s">
        <v>593</v>
      </c>
      <c r="H11" s="317" t="str">
        <f>IF(region_name="","",region_name)</f>
        <v>Ярославская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441"/>
      <c r="F12" s="335" t="str">
        <f>"4."&amp;mergeValue(A12) &amp;"."&amp;mergeValue(B12)&amp;"."&amp;mergeValue(C12)</f>
        <v>4.1.1.1</v>
      </c>
      <c r="G12" s="341" t="s">
        <v>497</v>
      </c>
      <c r="H12" s="317" t="str">
        <f>IF(Территории!H13="","","" &amp; Территории!H13 &amp; "")</f>
        <v>город Рыбинск</v>
      </c>
      <c r="I12" s="196" t="s">
        <v>500</v>
      </c>
      <c r="J12" s="334"/>
      <c r="K12" s="214"/>
      <c r="L12" s="214"/>
      <c r="M12" s="214"/>
      <c r="N12" s="214"/>
      <c r="O12" s="214"/>
      <c r="P12" s="214"/>
      <c r="Q12" s="214"/>
      <c r="R12" s="214"/>
      <c r="S12" s="214"/>
      <c r="T12" s="214"/>
    </row>
    <row r="13" spans="1:20" s="190" customFormat="1" ht="56.25">
      <c r="A13" s="1199"/>
      <c r="B13" s="1199"/>
      <c r="C13" s="1199"/>
      <c r="D13" s="441">
        <v>1</v>
      </c>
      <c r="F13" s="335" t="str">
        <f>"4."&amp;mergeValue(A13) &amp;"."&amp;mergeValue(B13)&amp;"."&amp;mergeValue(C13)&amp;"."&amp;mergeValue(D13)</f>
        <v>4.1.1.1.1</v>
      </c>
      <c r="G13" s="420" t="s">
        <v>498</v>
      </c>
      <c r="H13" s="317" t="str">
        <f>IF(Территории!R14="","","" &amp; Территории!R14 &amp; "")</f>
        <v>город Рыбинск (78715000)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594</v>
      </c>
      <c r="H15" s="1194"/>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27" sqref="F2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5" t="s">
        <v>731</v>
      </c>
      <c r="E5" s="1215"/>
      <c r="F5" s="1215"/>
      <c r="G5" s="438"/>
    </row>
    <row r="6" spans="1:16" ht="3" customHeight="1">
      <c r="C6" s="86"/>
      <c r="D6" s="37"/>
      <c r="E6" s="84"/>
      <c r="F6" s="83"/>
      <c r="G6" s="286"/>
    </row>
    <row r="7" spans="1:16">
      <c r="C7" s="86"/>
      <c r="D7" s="1228" t="s">
        <v>454</v>
      </c>
      <c r="E7" s="1228"/>
      <c r="F7" s="1228"/>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0.100000000000001" customHeight="1">
      <c r="A12" s="285"/>
      <c r="C12" s="86"/>
      <c r="D12" s="187" t="s">
        <v>8</v>
      </c>
      <c r="E12" s="289" t="s">
        <v>1011</v>
      </c>
      <c r="F12" s="1091" t="s">
        <v>1010</v>
      </c>
      <c r="G12" s="1218" t="s">
        <v>598</v>
      </c>
    </row>
    <row r="13" spans="1:16" ht="15" customHeight="1">
      <c r="A13" s="285"/>
      <c r="C13" s="86"/>
      <c r="D13" s="114"/>
      <c r="E13" s="301" t="s">
        <v>328</v>
      </c>
      <c r="F13" s="298"/>
      <c r="G13" s="1220"/>
    </row>
    <row r="14" spans="1:16">
      <c r="A14" s="285"/>
      <c r="C14" s="86"/>
      <c r="D14" s="187" t="s">
        <v>329</v>
      </c>
      <c r="E14" s="287" t="s">
        <v>695</v>
      </c>
      <c r="F14" s="295" t="s">
        <v>458</v>
      </c>
      <c r="G14" s="791"/>
    </row>
    <row r="15" spans="1:16" ht="42.95" customHeight="1">
      <c r="A15" s="285"/>
      <c r="C15" s="86"/>
      <c r="D15" s="187" t="s">
        <v>443</v>
      </c>
      <c r="E15" s="1121"/>
      <c r="F15" s="1122"/>
      <c r="G15" s="1218" t="s">
        <v>696</v>
      </c>
    </row>
    <row r="16" spans="1:16" s="801" customFormat="1" ht="15" customHeight="1">
      <c r="A16" s="805"/>
      <c r="B16" s="186"/>
      <c r="C16" s="688"/>
      <c r="D16" s="826"/>
      <c r="E16" s="829" t="s">
        <v>328</v>
      </c>
      <c r="F16" s="792"/>
      <c r="G16" s="1220"/>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352be2d4-4592-4345-834d-256cce543eee"/>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5" t="s">
        <v>491</v>
      </c>
      <c r="G2" s="1196"/>
      <c r="H2" s="1197"/>
      <c r="I2" s="808"/>
    </row>
    <row r="3" spans="1:20" ht="3" customHeight="1"/>
    <row r="4" spans="1:20" s="1008" customFormat="1" ht="11.25">
      <c r="A4" s="1014"/>
      <c r="B4" s="1014"/>
      <c r="C4" s="1014"/>
      <c r="D4" s="1014"/>
      <c r="F4" s="1149" t="s">
        <v>454</v>
      </c>
      <c r="G4" s="1149"/>
      <c r="H4" s="1149"/>
      <c r="I4" s="1198"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2" t="s">
        <v>457</v>
      </c>
      <c r="H5" s="111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8" t="str">
        <f>IF(dateCh="","",dateCh)</f>
        <v>29.10.2021</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108" t="str">
        <f>IF('Перечень тарифов'!R21="","наименование отсутствует","" &amp; 'Перечень тарифов'!R21 &amp; "")</f>
        <v>наименование отсутствует</v>
      </c>
      <c r="I8" s="818" t="s">
        <v>591</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108"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589</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112" t="s">
        <v>458</v>
      </c>
      <c r="I10" s="818"/>
      <c r="J10" s="617"/>
      <c r="K10" s="1014"/>
      <c r="L10" s="1014"/>
      <c r="M10" s="1014"/>
      <c r="N10" s="1014"/>
      <c r="O10" s="1014"/>
      <c r="P10" s="1014"/>
      <c r="Q10" s="1014"/>
      <c r="R10" s="1014"/>
      <c r="S10" s="1014"/>
      <c r="T10" s="1014"/>
    </row>
    <row r="11" spans="1:20" s="1008" customFormat="1" ht="18.75">
      <c r="A11" s="1199"/>
      <c r="B11" s="1199">
        <v>1</v>
      </c>
      <c r="C11" s="1106"/>
      <c r="D11" s="1106"/>
      <c r="F11" s="1030" t="str">
        <f>"4."&amp;mergeValue(A11) &amp;"."&amp;mergeValue(B11)</f>
        <v>4.1.1</v>
      </c>
      <c r="G11" s="832" t="s">
        <v>593</v>
      </c>
      <c r="H11" s="1108" t="str">
        <f>IF(region_name="","",region_name)</f>
        <v>Ярославская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106"/>
      <c r="F12" s="1030" t="str">
        <f>"4."&amp;mergeValue(A12) &amp;"."&amp;mergeValue(B12)&amp;"."&amp;mergeValue(C12)</f>
        <v>4.1.1.1</v>
      </c>
      <c r="G12" s="819" t="s">
        <v>497</v>
      </c>
      <c r="H12" s="1108" t="str">
        <f>IF(Территории!H13="","","" &amp; Территории!H13 &amp; "")</f>
        <v>город Рыбинск</v>
      </c>
      <c r="I12" s="818" t="s">
        <v>500</v>
      </c>
      <c r="J12" s="617"/>
      <c r="K12" s="1014"/>
      <c r="L12" s="1014"/>
      <c r="M12" s="1014"/>
      <c r="N12" s="1014"/>
      <c r="O12" s="1014"/>
      <c r="P12" s="1014"/>
      <c r="Q12" s="1014"/>
      <c r="R12" s="1014"/>
      <c r="S12" s="1014"/>
      <c r="T12" s="1014"/>
    </row>
    <row r="13" spans="1:20" s="1008" customFormat="1" ht="56.25">
      <c r="A13" s="1199"/>
      <c r="B13" s="1199"/>
      <c r="C13" s="1199"/>
      <c r="D13" s="1106">
        <v>1</v>
      </c>
      <c r="F13" s="1030" t="str">
        <f>"4."&amp;mergeValue(A13) &amp;"."&amp;mergeValue(B13)&amp;"."&amp;mergeValue(C13)&amp;"."&amp;mergeValue(D13)</f>
        <v>4.1.1.1.1</v>
      </c>
      <c r="G13" s="820" t="s">
        <v>498</v>
      </c>
      <c r="H13" s="1108" t="str">
        <f>IF(Территории!R14="","","" &amp; Территории!R14 &amp; "")</f>
        <v>город Рыбинск (78715000)</v>
      </c>
      <c r="I13" s="1107" t="s">
        <v>592</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4" t="s">
        <v>594</v>
      </c>
      <c r="H15" s="1194"/>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5" t="s">
        <v>697</v>
      </c>
      <c r="E5" s="1215"/>
      <c r="F5" s="1215"/>
      <c r="G5" s="1215"/>
      <c r="H5" s="1215"/>
      <c r="I5" s="336"/>
    </row>
    <row r="6" spans="1:9" ht="3" customHeight="1">
      <c r="C6" s="86"/>
      <c r="D6" s="37"/>
      <c r="E6" s="84"/>
      <c r="F6" s="84"/>
      <c r="G6" s="84"/>
      <c r="H6" s="83"/>
      <c r="I6" s="286"/>
    </row>
    <row r="7" spans="1:9" ht="21" customHeight="1">
      <c r="C7" s="86"/>
      <c r="D7" s="1228" t="s">
        <v>454</v>
      </c>
      <c r="E7" s="1228"/>
      <c r="F7" s="1228"/>
      <c r="G7" s="1228"/>
      <c r="H7" s="1228"/>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72" t="s">
        <v>700</v>
      </c>
      <c r="F14" s="1272"/>
      <c r="G14" s="1272"/>
      <c r="H14" s="1272"/>
      <c r="I14" s="413"/>
    </row>
    <row r="15" spans="1:9" ht="20.100000000000001" customHeight="1">
      <c r="A15" s="285"/>
      <c r="C15" s="86"/>
      <c r="D15" s="187" t="s">
        <v>444</v>
      </c>
      <c r="E15" s="296"/>
      <c r="F15" s="295"/>
      <c r="G15" s="295" t="s">
        <v>458</v>
      </c>
      <c r="H15" s="314"/>
      <c r="I15" s="1218" t="s">
        <v>701</v>
      </c>
    </row>
    <row r="16" spans="1:9" ht="15" customHeight="1">
      <c r="A16" s="285"/>
      <c r="C16" s="86"/>
      <c r="D16" s="114"/>
      <c r="E16" s="300" t="s">
        <v>328</v>
      </c>
      <c r="F16" s="301"/>
      <c r="G16" s="301"/>
      <c r="H16" s="298"/>
      <c r="I16" s="1220"/>
    </row>
    <row r="17" spans="1:12" ht="69" customHeight="1">
      <c r="A17" s="285"/>
      <c r="B17" s="186">
        <v>3</v>
      </c>
      <c r="C17" s="86"/>
      <c r="D17" s="187">
        <v>4</v>
      </c>
      <c r="E17" s="1272" t="s">
        <v>702</v>
      </c>
      <c r="F17" s="1272"/>
      <c r="G17" s="1272"/>
      <c r="H17" s="1272"/>
      <c r="I17" s="413"/>
    </row>
    <row r="18" spans="1:12" ht="20.100000000000001" customHeight="1">
      <c r="A18" s="285"/>
      <c r="C18" s="86"/>
      <c r="D18" s="187" t="s">
        <v>445</v>
      </c>
      <c r="E18" s="302" t="s">
        <v>464</v>
      </c>
      <c r="F18" s="295"/>
      <c r="G18" s="414"/>
      <c r="H18" s="295" t="s">
        <v>458</v>
      </c>
      <c r="I18" s="1218" t="s">
        <v>481</v>
      </c>
    </row>
    <row r="19" spans="1:12" ht="15" customHeight="1">
      <c r="A19" s="285"/>
      <c r="C19" s="86"/>
      <c r="D19" s="114"/>
      <c r="E19" s="300" t="s">
        <v>328</v>
      </c>
      <c r="F19" s="301"/>
      <c r="G19" s="301"/>
      <c r="H19" s="298"/>
      <c r="I19" s="1220"/>
    </row>
    <row r="20" spans="1:12" ht="30" customHeight="1">
      <c r="A20" s="285"/>
      <c r="B20" s="186">
        <v>3</v>
      </c>
      <c r="C20" s="86"/>
      <c r="D20" s="187">
        <v>5</v>
      </c>
      <c r="E20" s="1272" t="s">
        <v>703</v>
      </c>
      <c r="F20" s="1272"/>
      <c r="G20" s="1272"/>
      <c r="H20" s="1272"/>
      <c r="I20" s="413"/>
    </row>
    <row r="21" spans="1:12" ht="26.1" customHeight="1">
      <c r="A21" s="285"/>
      <c r="C21" s="86"/>
      <c r="D21" s="187" t="s">
        <v>446</v>
      </c>
      <c r="E21" s="1273" t="s">
        <v>704</v>
      </c>
      <c r="F21" s="1273"/>
      <c r="G21" s="1273"/>
      <c r="H21" s="1273"/>
      <c r="I21" s="413"/>
    </row>
    <row r="22" spans="1:12" ht="32.1" customHeight="1">
      <c r="A22" s="285"/>
      <c r="C22" s="86"/>
      <c r="D22" s="187" t="s">
        <v>447</v>
      </c>
      <c r="E22" s="303" t="s">
        <v>465</v>
      </c>
      <c r="F22" s="295"/>
      <c r="G22" s="414"/>
      <c r="H22" s="295" t="s">
        <v>458</v>
      </c>
      <c r="I22" s="1218" t="s">
        <v>705</v>
      </c>
    </row>
    <row r="23" spans="1:12" ht="15" customHeight="1">
      <c r="A23" s="285"/>
      <c r="C23" s="86"/>
      <c r="D23" s="114"/>
      <c r="E23" s="301" t="s">
        <v>328</v>
      </c>
      <c r="F23" s="297"/>
      <c r="G23" s="297"/>
      <c r="H23" s="298"/>
      <c r="I23" s="1220"/>
    </row>
    <row r="24" spans="1:12" ht="14.25" customHeight="1">
      <c r="A24" s="285"/>
      <c r="C24" s="86"/>
      <c r="D24" s="187" t="s">
        <v>448</v>
      </c>
      <c r="E24" s="1273" t="s">
        <v>706</v>
      </c>
      <c r="F24" s="1273"/>
      <c r="G24" s="1273"/>
      <c r="H24" s="1273"/>
      <c r="I24" s="413"/>
    </row>
    <row r="25" spans="1:12" ht="54.95" customHeight="1">
      <c r="A25" s="285"/>
      <c r="C25" s="86"/>
      <c r="D25" s="187" t="s">
        <v>449</v>
      </c>
      <c r="E25" s="303" t="s">
        <v>467</v>
      </c>
      <c r="F25" s="295"/>
      <c r="G25" s="414"/>
      <c r="H25" s="295" t="s">
        <v>458</v>
      </c>
      <c r="I25" s="1200" t="s">
        <v>599</v>
      </c>
    </row>
    <row r="26" spans="1:12" ht="15" customHeight="1">
      <c r="A26" s="285"/>
      <c r="C26" s="86"/>
      <c r="D26" s="114"/>
      <c r="E26" s="301" t="s">
        <v>328</v>
      </c>
      <c r="F26" s="297"/>
      <c r="G26" s="297"/>
      <c r="H26" s="298"/>
      <c r="I26" s="1200"/>
    </row>
    <row r="27" spans="1:12" ht="26.1" customHeight="1">
      <c r="A27" s="285"/>
      <c r="C27" s="86"/>
      <c r="D27" s="187" t="s">
        <v>450</v>
      </c>
      <c r="E27" s="1273" t="s">
        <v>707</v>
      </c>
      <c r="F27" s="1273"/>
      <c r="G27" s="1273"/>
      <c r="H27" s="1273"/>
      <c r="I27" s="413"/>
    </row>
    <row r="28" spans="1:12" ht="32.1" customHeight="1">
      <c r="A28" s="285"/>
      <c r="C28" s="86"/>
      <c r="D28" s="187" t="s">
        <v>451</v>
      </c>
      <c r="E28" s="303" t="s">
        <v>466</v>
      </c>
      <c r="F28" s="295"/>
      <c r="G28" s="306"/>
      <c r="H28" s="295" t="s">
        <v>458</v>
      </c>
      <c r="I28" s="1218" t="s">
        <v>708</v>
      </c>
      <c r="L28" s="212" t="s">
        <v>576</v>
      </c>
    </row>
    <row r="29" spans="1:12" ht="15" customHeight="1">
      <c r="A29" s="285"/>
      <c r="C29" s="86"/>
      <c r="D29" s="114"/>
      <c r="E29" s="301" t="s">
        <v>328</v>
      </c>
      <c r="F29" s="297"/>
      <c r="G29" s="297"/>
      <c r="H29" s="298"/>
      <c r="I29" s="1220"/>
    </row>
    <row r="30" spans="1:12" ht="49.5" customHeight="1">
      <c r="A30" s="285"/>
      <c r="B30" s="186">
        <v>3</v>
      </c>
      <c r="C30" s="86"/>
      <c r="D30" s="187" t="s">
        <v>69</v>
      </c>
      <c r="E30" s="1272" t="s">
        <v>710</v>
      </c>
      <c r="F30" s="1272"/>
      <c r="G30" s="1272"/>
      <c r="H30" s="1272"/>
      <c r="I30" s="413"/>
    </row>
    <row r="31" spans="1:12" ht="20.100000000000001" customHeight="1">
      <c r="A31" s="285"/>
      <c r="C31" s="86"/>
      <c r="D31" s="187" t="s">
        <v>452</v>
      </c>
      <c r="E31" s="296"/>
      <c r="F31" s="295"/>
      <c r="G31" s="295" t="s">
        <v>458</v>
      </c>
      <c r="H31" s="314"/>
      <c r="I31" s="1218" t="s">
        <v>480</v>
      </c>
    </row>
    <row r="32" spans="1:12" ht="15" customHeight="1">
      <c r="A32" s="285"/>
      <c r="C32" s="86"/>
      <c r="D32" s="114"/>
      <c r="E32" s="300" t="s">
        <v>328</v>
      </c>
      <c r="F32" s="297"/>
      <c r="G32" s="297"/>
      <c r="H32" s="298"/>
      <c r="I32" s="1220"/>
    </row>
    <row r="33" spans="1:12" s="174" customFormat="1" ht="3" customHeight="1">
      <c r="A33" s="285"/>
      <c r="K33" s="290"/>
      <c r="L33" s="290"/>
    </row>
    <row r="34" spans="1:12" ht="24.75" customHeight="1">
      <c r="D34" s="299">
        <v>1</v>
      </c>
      <c r="E34" s="1194" t="s">
        <v>709</v>
      </c>
      <c r="F34" s="1194"/>
      <c r="G34" s="1194"/>
      <c r="H34" s="1194"/>
      <c r="I34" s="1194"/>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18"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0"/>
    </row>
    <row r="14" spans="1:14" ht="3" customHeight="1">
      <c r="A14" s="131"/>
      <c r="B14" s="131"/>
      <c r="C14" s="131"/>
    </row>
    <row r="15" spans="1:14" ht="27.75" customHeight="1">
      <c r="E15" s="1276" t="s">
        <v>595</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314</v>
      </c>
      <c r="E7" s="1160"/>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5" t="s">
        <v>55</v>
      </c>
      <c r="E7" s="1275"/>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1">
        <v>44483.478726851848</v>
      </c>
      <c r="B2" s="12" t="s">
        <v>774</v>
      </c>
      <c r="C2" s="12" t="s">
        <v>442</v>
      </c>
    </row>
    <row r="3" spans="1:4">
      <c r="A3" s="1101">
        <v>44483.478738425925</v>
      </c>
      <c r="B3" s="12" t="s">
        <v>775</v>
      </c>
      <c r="C3" s="12" t="s">
        <v>442</v>
      </c>
    </row>
    <row r="4" spans="1:4" ht="78.75">
      <c r="A4" s="1101">
        <v>44483.478738425925</v>
      </c>
      <c r="B4" s="12" t="s">
        <v>776</v>
      </c>
      <c r="C4" s="12" t="s">
        <v>442</v>
      </c>
    </row>
    <row r="5" spans="1:4">
      <c r="A5" s="1101">
        <v>44483.478738425925</v>
      </c>
      <c r="B5" s="12" t="s">
        <v>777</v>
      </c>
      <c r="C5" s="12" t="s">
        <v>442</v>
      </c>
    </row>
    <row r="6" spans="1:4">
      <c r="A6" s="1101">
        <v>44483.478761574072</v>
      </c>
      <c r="B6" s="12" t="s">
        <v>778</v>
      </c>
      <c r="C6" s="12" t="s">
        <v>442</v>
      </c>
    </row>
    <row r="7" spans="1:4">
      <c r="A7" s="1101">
        <v>44483.479907407411</v>
      </c>
      <c r="B7" s="12" t="s">
        <v>779</v>
      </c>
      <c r="C7" s="12" t="s">
        <v>780</v>
      </c>
    </row>
    <row r="8" spans="1:4">
      <c r="A8" s="1101">
        <v>44483.479942129627</v>
      </c>
      <c r="B8" s="12" t="s">
        <v>774</v>
      </c>
      <c r="C8" s="12" t="s">
        <v>442</v>
      </c>
    </row>
    <row r="9" spans="1:4">
      <c r="A9" s="1101">
        <v>44483.479942129627</v>
      </c>
      <c r="B9" s="12" t="s">
        <v>775</v>
      </c>
      <c r="C9" s="12" t="s">
        <v>442</v>
      </c>
    </row>
    <row r="10" spans="1:4" ht="78.75">
      <c r="A10" s="1101">
        <v>44483.479942129627</v>
      </c>
      <c r="B10" s="12" t="s">
        <v>776</v>
      </c>
      <c r="C10" s="12" t="s">
        <v>442</v>
      </c>
    </row>
    <row r="11" spans="1:4">
      <c r="A11" s="1101">
        <v>44483.479942129627</v>
      </c>
      <c r="B11" s="12" t="s">
        <v>777</v>
      </c>
      <c r="C11" s="12" t="s">
        <v>442</v>
      </c>
    </row>
    <row r="12" spans="1:4">
      <c r="A12" s="1101">
        <v>44483.47996527778</v>
      </c>
      <c r="B12" s="12" t="s">
        <v>778</v>
      </c>
      <c r="C12" s="12" t="s">
        <v>442</v>
      </c>
    </row>
    <row r="13" spans="1:4" ht="22.5">
      <c r="A13" s="1101">
        <v>44483.480416666665</v>
      </c>
      <c r="B13" s="12" t="s">
        <v>781</v>
      </c>
      <c r="C13" s="12" t="s">
        <v>442</v>
      </c>
    </row>
    <row r="14" spans="1:4">
      <c r="A14" s="1101">
        <v>44496.589502314811</v>
      </c>
      <c r="B14" s="12" t="s">
        <v>774</v>
      </c>
      <c r="C14" s="12" t="s">
        <v>442</v>
      </c>
    </row>
    <row r="15" spans="1:4">
      <c r="A15" s="1101">
        <v>44496.589513888888</v>
      </c>
      <c r="B15" s="12" t="s">
        <v>775</v>
      </c>
      <c r="C15" s="12" t="s">
        <v>442</v>
      </c>
    </row>
    <row r="16" spans="1:4" ht="78.75">
      <c r="A16" s="1101">
        <v>44496.589513888888</v>
      </c>
      <c r="B16" s="12" t="s">
        <v>776</v>
      </c>
      <c r="C16" s="12" t="s">
        <v>442</v>
      </c>
    </row>
    <row r="17" spans="1:3">
      <c r="A17" s="1101">
        <v>44496.589513888888</v>
      </c>
      <c r="B17" s="12" t="s">
        <v>777</v>
      </c>
      <c r="C17" s="12" t="s">
        <v>442</v>
      </c>
    </row>
    <row r="18" spans="1:3">
      <c r="A18" s="1101">
        <v>44496.589537037034</v>
      </c>
      <c r="B18" s="12" t="s">
        <v>778</v>
      </c>
      <c r="C18" s="12" t="s">
        <v>442</v>
      </c>
    </row>
    <row r="19" spans="1:3" ht="22.5">
      <c r="A19" s="1101">
        <v>44496.58966435185</v>
      </c>
      <c r="B19" s="12" t="s">
        <v>782</v>
      </c>
      <c r="C19" s="12" t="s">
        <v>442</v>
      </c>
    </row>
    <row r="20" spans="1:3" ht="22.5">
      <c r="A20" s="1101">
        <v>44496.589675925927</v>
      </c>
      <c r="B20" s="12" t="s">
        <v>783</v>
      </c>
      <c r="C20" s="12" t="s">
        <v>442</v>
      </c>
    </row>
    <row r="21" spans="1:3">
      <c r="A21" s="1101">
        <v>44496.589675925927</v>
      </c>
      <c r="B21" s="12" t="s">
        <v>784</v>
      </c>
      <c r="C21" s="12" t="s">
        <v>442</v>
      </c>
    </row>
    <row r="22" spans="1:3" ht="33.75">
      <c r="A22" s="1101">
        <v>44496.589699074073</v>
      </c>
      <c r="B22" s="12" t="s">
        <v>785</v>
      </c>
      <c r="C22" s="12" t="s">
        <v>442</v>
      </c>
    </row>
    <row r="23" spans="1:3">
      <c r="A23" s="1101">
        <v>44498.361793981479</v>
      </c>
      <c r="B23" s="12" t="s">
        <v>774</v>
      </c>
      <c r="C23" s="12" t="s">
        <v>442</v>
      </c>
    </row>
    <row r="24" spans="1:3">
      <c r="A24" s="1101">
        <v>44498.361817129633</v>
      </c>
      <c r="B24" s="12" t="s">
        <v>787</v>
      </c>
      <c r="C24" s="12" t="s">
        <v>442</v>
      </c>
    </row>
    <row r="25" spans="1:3">
      <c r="A25" s="1101">
        <v>44498.361956018518</v>
      </c>
      <c r="B25" s="12" t="s">
        <v>774</v>
      </c>
      <c r="C25" s="12" t="s">
        <v>442</v>
      </c>
    </row>
    <row r="26" spans="1:3">
      <c r="A26" s="1101">
        <v>44498.361967592595</v>
      </c>
      <c r="B26" s="12" t="s">
        <v>787</v>
      </c>
      <c r="C26" s="12" t="s">
        <v>442</v>
      </c>
    </row>
    <row r="27" spans="1:3">
      <c r="A27" s="1101">
        <v>44498.3669212963</v>
      </c>
      <c r="B27" s="12" t="s">
        <v>774</v>
      </c>
      <c r="C27" s="12" t="s">
        <v>442</v>
      </c>
    </row>
    <row r="28" spans="1:3">
      <c r="A28" s="1101">
        <v>44498.366944444446</v>
      </c>
      <c r="B28" s="12" t="s">
        <v>787</v>
      </c>
      <c r="C28" s="12" t="s">
        <v>442</v>
      </c>
    </row>
    <row r="29" spans="1:3">
      <c r="A29" s="1101">
        <v>44509.648495370369</v>
      </c>
      <c r="B29" s="12" t="s">
        <v>774</v>
      </c>
      <c r="C29" s="12" t="s">
        <v>442</v>
      </c>
    </row>
    <row r="30" spans="1:3">
      <c r="A30" s="1101">
        <v>44509.648541666669</v>
      </c>
      <c r="B30" s="12" t="s">
        <v>787</v>
      </c>
      <c r="C30"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0">
        <v>1</v>
      </c>
      <c r="E9" s="1312"/>
      <c r="F9" s="1314"/>
      <c r="G9" s="1302" t="s">
        <v>85</v>
      </c>
      <c r="H9" s="1170"/>
      <c r="I9" s="1170">
        <v>1</v>
      </c>
      <c r="J9" s="1308"/>
      <c r="K9" s="1208" t="s">
        <v>85</v>
      </c>
      <c r="L9" s="1164"/>
      <c r="M9" s="1164" t="s">
        <v>93</v>
      </c>
      <c r="N9" s="1311"/>
      <c r="O9" s="1208" t="s">
        <v>85</v>
      </c>
      <c r="P9" s="1164"/>
      <c r="Q9" s="1164" t="s">
        <v>93</v>
      </c>
      <c r="R9" s="1306"/>
      <c r="S9" s="1208" t="s">
        <v>85</v>
      </c>
      <c r="T9" s="1088"/>
      <c r="U9" s="1088" t="s">
        <v>93</v>
      </c>
      <c r="V9" s="1113"/>
      <c r="W9" s="308"/>
    </row>
    <row r="10" spans="1:23" s="741" customFormat="1" ht="17.100000000000001" customHeight="1">
      <c r="A10" s="205"/>
      <c r="C10" s="159"/>
      <c r="D10" s="1170"/>
      <c r="E10" s="1312"/>
      <c r="F10" s="1314"/>
      <c r="G10" s="1302"/>
      <c r="H10" s="1170"/>
      <c r="I10" s="1170"/>
      <c r="J10" s="1308"/>
      <c r="K10" s="1208"/>
      <c r="L10" s="1164"/>
      <c r="M10" s="1164"/>
      <c r="N10" s="1311"/>
      <c r="O10" s="1208"/>
      <c r="P10" s="1164"/>
      <c r="Q10" s="1164"/>
      <c r="R10" s="1306"/>
      <c r="S10" s="1208"/>
      <c r="T10" s="1090"/>
      <c r="U10" s="746"/>
      <c r="V10" s="747" t="s">
        <v>717</v>
      </c>
      <c r="W10" s="748"/>
    </row>
    <row r="11" spans="1:23" s="102" customFormat="1" ht="17.100000000000001" customHeight="1">
      <c r="A11" s="205"/>
      <c r="C11" s="159"/>
      <c r="D11" s="1168"/>
      <c r="E11" s="1313"/>
      <c r="F11" s="1315"/>
      <c r="G11" s="1168"/>
      <c r="H11" s="1168"/>
      <c r="I11" s="1168"/>
      <c r="J11" s="1309"/>
      <c r="K11" s="1168"/>
      <c r="L11" s="1168"/>
      <c r="M11" s="1168"/>
      <c r="N11" s="1306"/>
      <c r="O11" s="1168"/>
      <c r="P11" s="1089"/>
      <c r="Q11" s="746"/>
      <c r="R11" s="747" t="s">
        <v>716</v>
      </c>
      <c r="S11" s="743"/>
      <c r="T11" s="743"/>
      <c r="U11" s="743"/>
      <c r="V11" s="743"/>
      <c r="W11" s="748"/>
    </row>
    <row r="12" spans="1:23" s="102" customFormat="1" ht="17.100000000000001" customHeight="1">
      <c r="A12" s="205"/>
      <c r="C12" s="159"/>
      <c r="D12" s="1168"/>
      <c r="E12" s="1313"/>
      <c r="F12" s="1315"/>
      <c r="G12" s="1168"/>
      <c r="H12" s="1168"/>
      <c r="I12" s="1168"/>
      <c r="J12" s="1309"/>
      <c r="K12" s="1168"/>
      <c r="L12" s="746"/>
      <c r="M12" s="747"/>
      <c r="N12" s="747" t="s">
        <v>412</v>
      </c>
      <c r="O12" s="747"/>
      <c r="P12" s="747"/>
      <c r="Q12" s="747"/>
      <c r="R12" s="747"/>
      <c r="S12" s="743"/>
      <c r="T12" s="743"/>
      <c r="U12" s="743"/>
      <c r="V12" s="743"/>
      <c r="W12" s="748"/>
    </row>
    <row r="13" spans="1:23" s="102" customFormat="1" ht="17.25" customHeight="1">
      <c r="A13" s="205"/>
      <c r="C13" s="159"/>
      <c r="D13" s="1168"/>
      <c r="E13" s="1313"/>
      <c r="F13" s="1315"/>
      <c r="G13" s="1168"/>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7"/>
      <c r="E15" s="1316"/>
      <c r="F15" s="1301"/>
      <c r="G15" s="1303"/>
      <c r="H15" s="1170"/>
      <c r="I15" s="1170">
        <v>1</v>
      </c>
      <c r="J15" s="1308"/>
      <c r="K15" s="1208" t="s">
        <v>85</v>
      </c>
      <c r="L15" s="1164"/>
      <c r="M15" s="1164" t="s">
        <v>93</v>
      </c>
      <c r="N15" s="1311"/>
      <c r="O15" s="1208" t="s">
        <v>85</v>
      </c>
      <c r="P15" s="1164"/>
      <c r="Q15" s="1164" t="s">
        <v>93</v>
      </c>
      <c r="R15" s="1306"/>
      <c r="S15" s="1208" t="s">
        <v>85</v>
      </c>
      <c r="T15" s="1088"/>
      <c r="U15" s="1088" t="s">
        <v>93</v>
      </c>
      <c r="V15" s="1113"/>
      <c r="W15" s="308"/>
    </row>
    <row r="16" spans="1:23" s="744" customFormat="1" ht="16.5" customHeight="1">
      <c r="A16" s="750"/>
      <c r="B16" s="745"/>
      <c r="C16" s="749"/>
      <c r="D16" s="1307"/>
      <c r="E16" s="1316"/>
      <c r="F16" s="1301"/>
      <c r="G16" s="1303"/>
      <c r="H16" s="1170"/>
      <c r="I16" s="1170"/>
      <c r="J16" s="1308"/>
      <c r="K16" s="1208"/>
      <c r="L16" s="1164"/>
      <c r="M16" s="1164"/>
      <c r="N16" s="1311"/>
      <c r="O16" s="1208"/>
      <c r="P16" s="1164"/>
      <c r="Q16" s="1164"/>
      <c r="R16" s="1306"/>
      <c r="S16" s="1208"/>
      <c r="T16" s="1090"/>
      <c r="U16" s="746"/>
      <c r="V16" s="747" t="s">
        <v>717</v>
      </c>
      <c r="W16" s="748"/>
    </row>
    <row r="17" spans="1:36" ht="17.100000000000001" customHeight="1">
      <c r="A17" s="205"/>
      <c r="B17" s="102"/>
      <c r="C17" s="159"/>
      <c r="D17" s="1307"/>
      <c r="E17" s="1316"/>
      <c r="F17" s="1301"/>
      <c r="G17" s="1303"/>
      <c r="H17" s="1170"/>
      <c r="I17" s="1170"/>
      <c r="J17" s="1309"/>
      <c r="K17" s="1208"/>
      <c r="L17" s="1164"/>
      <c r="M17" s="1164"/>
      <c r="N17" s="1306"/>
      <c r="O17" s="1208"/>
      <c r="P17" s="1089"/>
      <c r="Q17" s="746"/>
      <c r="R17" s="747" t="s">
        <v>716</v>
      </c>
      <c r="S17" s="743"/>
      <c r="T17" s="743"/>
      <c r="U17" s="743"/>
      <c r="V17" s="743"/>
      <c r="W17" s="748"/>
    </row>
    <row r="18" spans="1:36" ht="17.100000000000001" customHeight="1">
      <c r="A18" s="205"/>
      <c r="B18" s="102"/>
      <c r="C18" s="159"/>
      <c r="D18" s="1307"/>
      <c r="E18" s="1316"/>
      <c r="F18" s="1301"/>
      <c r="G18" s="1303"/>
      <c r="H18" s="1170"/>
      <c r="I18" s="1170"/>
      <c r="J18" s="1309"/>
      <c r="K18" s="1208"/>
      <c r="L18" s="746"/>
      <c r="M18" s="747"/>
      <c r="N18" s="747" t="s">
        <v>412</v>
      </c>
      <c r="O18" s="747"/>
      <c r="P18" s="747"/>
      <c r="Q18" s="747"/>
      <c r="R18" s="747"/>
      <c r="S18" s="743"/>
      <c r="T18" s="743"/>
      <c r="U18" s="743"/>
      <c r="V18" s="743"/>
      <c r="W18" s="748"/>
    </row>
    <row r="19" spans="1:36" ht="17.100000000000001" customHeight="1">
      <c r="A19" s="205"/>
      <c r="B19" s="102"/>
      <c r="C19" s="159"/>
      <c r="D19" s="1307"/>
      <c r="E19" s="1316"/>
      <c r="F19" s="1301"/>
      <c r="G19" s="1303"/>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0" t="s">
        <v>298</v>
      </c>
      <c r="P27" s="1310"/>
      <c r="Q27" s="1310"/>
      <c r="R27" s="1255" t="s">
        <v>270</v>
      </c>
      <c r="S27" s="1255"/>
      <c r="T27" s="1255"/>
      <c r="U27" s="1228" t="s">
        <v>341</v>
      </c>
      <c r="W27" s="1304"/>
    </row>
    <row r="28" spans="1:36" ht="17.100000000000001" customHeight="1">
      <c r="O28" s="1256" t="s">
        <v>606</v>
      </c>
      <c r="P28" s="1256" t="s">
        <v>271</v>
      </c>
      <c r="Q28" s="1256"/>
      <c r="R28" s="1255"/>
      <c r="S28" s="1255"/>
      <c r="T28" s="1255"/>
      <c r="U28" s="1228"/>
      <c r="W28" s="1304"/>
    </row>
    <row r="29" spans="1:36" ht="37.5" customHeight="1">
      <c r="O29" s="1256"/>
      <c r="P29" s="104" t="s">
        <v>607</v>
      </c>
      <c r="Q29" s="104" t="s">
        <v>6</v>
      </c>
      <c r="R29" s="105" t="s">
        <v>274</v>
      </c>
      <c r="S29" s="1252" t="s">
        <v>273</v>
      </c>
      <c r="T29" s="1252"/>
      <c r="U29" s="1228"/>
      <c r="W29" s="1304"/>
    </row>
    <row r="30" spans="1:36" ht="17.100000000000001" customHeight="1">
      <c r="G30" s="157"/>
      <c r="H30" s="157"/>
      <c r="I30" s="157"/>
      <c r="J30" s="157"/>
      <c r="K30" s="157"/>
      <c r="L30" s="122"/>
      <c r="M30" s="433" t="s">
        <v>183</v>
      </c>
      <c r="N30" s="434"/>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5" customFormat="1" ht="22.5">
      <c r="A31" s="1201">
        <v>1</v>
      </c>
      <c r="B31" s="849"/>
      <c r="C31" s="849"/>
      <c r="D31" s="849"/>
      <c r="E31" s="850"/>
      <c r="F31" s="851"/>
      <c r="G31" s="851"/>
      <c r="H31" s="851"/>
      <c r="I31" s="852"/>
      <c r="J31" s="847"/>
      <c r="K31" s="854"/>
      <c r="L31" s="595">
        <f>mergeValue(A31)</f>
        <v>1</v>
      </c>
      <c r="M31" s="643" t="s">
        <v>20</v>
      </c>
      <c r="N31" s="648"/>
      <c r="O31" s="1280"/>
      <c r="P31" s="1281"/>
      <c r="Q31" s="1281"/>
      <c r="R31" s="1281"/>
      <c r="S31" s="1281"/>
      <c r="T31" s="1281"/>
      <c r="U31" s="1281"/>
      <c r="V31" s="1282"/>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1"/>
      <c r="B32" s="1201">
        <v>1</v>
      </c>
      <c r="C32" s="849"/>
      <c r="D32" s="849"/>
      <c r="E32" s="851"/>
      <c r="F32" s="851"/>
      <c r="G32" s="851"/>
      <c r="H32" s="851"/>
      <c r="I32" s="846"/>
      <c r="J32" s="845"/>
      <c r="K32" s="848"/>
      <c r="L32" s="595" t="str">
        <f>mergeValue(A32) &amp;"."&amp; mergeValue(B32)</f>
        <v>1.1</v>
      </c>
      <c r="M32" s="548" t="s">
        <v>16</v>
      </c>
      <c r="N32" s="648"/>
      <c r="O32" s="1280"/>
      <c r="P32" s="1281"/>
      <c r="Q32" s="1281"/>
      <c r="R32" s="1281"/>
      <c r="S32" s="1281"/>
      <c r="T32" s="1281"/>
      <c r="U32" s="1281"/>
      <c r="V32" s="1282"/>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1"/>
      <c r="B33" s="1201"/>
      <c r="C33" s="1201">
        <v>1</v>
      </c>
      <c r="D33" s="849"/>
      <c r="E33" s="851"/>
      <c r="F33" s="851"/>
      <c r="G33" s="851"/>
      <c r="H33" s="851"/>
      <c r="I33" s="853"/>
      <c r="J33" s="845"/>
      <c r="K33" s="848"/>
      <c r="L33" s="595" t="str">
        <f>mergeValue(A33) &amp;"."&amp; mergeValue(B33)&amp;"."&amp; mergeValue(C33)</f>
        <v>1.1.1</v>
      </c>
      <c r="M33" s="549" t="s">
        <v>7</v>
      </c>
      <c r="N33" s="648"/>
      <c r="O33" s="1280"/>
      <c r="P33" s="1281"/>
      <c r="Q33" s="1281"/>
      <c r="R33" s="1281"/>
      <c r="S33" s="1281"/>
      <c r="T33" s="1281"/>
      <c r="U33" s="1281"/>
      <c r="V33" s="1282"/>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1"/>
      <c r="B34" s="1201"/>
      <c r="C34" s="1201"/>
      <c r="D34" s="1201">
        <v>1</v>
      </c>
      <c r="E34" s="851"/>
      <c r="F34" s="851"/>
      <c r="G34" s="851"/>
      <c r="H34" s="851"/>
      <c r="I34" s="853"/>
      <c r="J34" s="845"/>
      <c r="K34" s="848"/>
      <c r="L34" s="595" t="str">
        <f>mergeValue(A34) &amp;"."&amp; mergeValue(B34)&amp;"."&amp; mergeValue(C34)&amp;"."&amp; mergeValue(D34)</f>
        <v>1.1.1.1</v>
      </c>
      <c r="M34" s="550" t="s">
        <v>22</v>
      </c>
      <c r="N34" s="648"/>
      <c r="O34" s="1280"/>
      <c r="P34" s="1281"/>
      <c r="Q34" s="1281"/>
      <c r="R34" s="1281"/>
      <c r="S34" s="1281"/>
      <c r="T34" s="1281"/>
      <c r="U34" s="1281"/>
      <c r="V34" s="1282"/>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1"/>
      <c r="B35" s="1201"/>
      <c r="C35" s="1201"/>
      <c r="D35" s="1201"/>
      <c r="E35" s="1201">
        <v>1</v>
      </c>
      <c r="F35" s="851"/>
      <c r="G35" s="851"/>
      <c r="H35" s="849">
        <v>1</v>
      </c>
      <c r="I35" s="1201">
        <v>1</v>
      </c>
      <c r="J35" s="851"/>
      <c r="K35" s="856"/>
      <c r="L35" s="595" t="str">
        <f>mergeValue(A35) &amp;"."&amp; mergeValue(B35)&amp;"."&amp; mergeValue(C35)&amp;"."&amp; mergeValue(D35)&amp;"."&amp; mergeValue(E35)</f>
        <v>1.1.1.1.1</v>
      </c>
      <c r="M35" s="556" t="s">
        <v>9</v>
      </c>
      <c r="N35" s="648"/>
      <c r="O35" s="1204"/>
      <c r="P35" s="1205"/>
      <c r="Q35" s="1205"/>
      <c r="R35" s="1205"/>
      <c r="S35" s="1205"/>
      <c r="T35" s="1205"/>
      <c r="U35" s="1205"/>
      <c r="V35" s="1206"/>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1"/>
      <c r="B36" s="1201"/>
      <c r="C36" s="1201"/>
      <c r="D36" s="1201"/>
      <c r="E36" s="1201"/>
      <c r="F36" s="1201">
        <v>1</v>
      </c>
      <c r="G36" s="849"/>
      <c r="H36" s="849"/>
      <c r="I36" s="1201"/>
      <c r="J36" s="1201">
        <v>1</v>
      </c>
      <c r="K36" s="857"/>
      <c r="L36" s="595" t="str">
        <f>mergeValue(A36) &amp;"."&amp; mergeValue(B36)&amp;"."&amp; mergeValue(C36)&amp;"."&amp; mergeValue(D36)&amp;"."&amp; mergeValue(E36)&amp;"."&amp; mergeValue(F36)</f>
        <v>1.1.1.1.1.1</v>
      </c>
      <c r="M36" s="557" t="s">
        <v>10</v>
      </c>
      <c r="N36" s="648"/>
      <c r="O36" s="1204"/>
      <c r="P36" s="1205"/>
      <c r="Q36" s="1205"/>
      <c r="R36" s="1205"/>
      <c r="S36" s="1205"/>
      <c r="T36" s="1205"/>
      <c r="U36" s="1205"/>
      <c r="V36" s="1206"/>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1"/>
      <c r="B37" s="1201"/>
      <c r="C37" s="1201"/>
      <c r="D37" s="1201"/>
      <c r="E37" s="1201"/>
      <c r="F37" s="1201"/>
      <c r="G37" s="849">
        <v>1</v>
      </c>
      <c r="H37" s="849"/>
      <c r="I37" s="1201"/>
      <c r="J37" s="1201"/>
      <c r="K37" s="857">
        <v>1</v>
      </c>
      <c r="L37" s="595" t="str">
        <f>mergeValue(A37) &amp;"."&amp; mergeValue(B37)&amp;"."&amp; mergeValue(C37)&amp;"."&amp; mergeValue(D37)&amp;"."&amp; mergeValue(E37)&amp;"."&amp; mergeValue(F37)&amp;"."&amp; mergeValue(G37)</f>
        <v>1.1.1.1.1.1.1</v>
      </c>
      <c r="M37" s="1070"/>
      <c r="N37" s="648"/>
      <c r="O37" s="564"/>
      <c r="P37" s="564"/>
      <c r="Q37" s="1095"/>
      <c r="R37" s="1207"/>
      <c r="S37" s="1208" t="s">
        <v>84</v>
      </c>
      <c r="T37" s="1207"/>
      <c r="U37" s="1208" t="s">
        <v>84</v>
      </c>
      <c r="V37" s="564"/>
      <c r="W37" s="1200"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1"/>
      <c r="B38" s="1201"/>
      <c r="C38" s="1201"/>
      <c r="D38" s="1201"/>
      <c r="E38" s="1201"/>
      <c r="F38" s="1201"/>
      <c r="G38" s="849"/>
      <c r="H38" s="849"/>
      <c r="I38" s="1201"/>
      <c r="J38" s="1201"/>
      <c r="K38" s="857"/>
      <c r="L38" s="602"/>
      <c r="M38" s="648"/>
      <c r="N38" s="648"/>
      <c r="O38" s="564"/>
      <c r="P38" s="564"/>
      <c r="Q38" s="586" t="str">
        <f>R37 &amp; "-" &amp; T37</f>
        <v>-</v>
      </c>
      <c r="R38" s="1207"/>
      <c r="S38" s="1208"/>
      <c r="T38" s="1207"/>
      <c r="U38" s="1208"/>
      <c r="V38" s="564"/>
      <c r="W38" s="1200"/>
      <c r="X38" s="587"/>
      <c r="Y38" s="591"/>
      <c r="Z38" s="591" t="str">
        <f t="shared" si="0"/>
        <v/>
      </c>
      <c r="AA38" s="591"/>
      <c r="AB38" s="591"/>
      <c r="AC38" s="591"/>
      <c r="AD38" s="587"/>
      <c r="AE38" s="587"/>
      <c r="AF38" s="587"/>
      <c r="AG38" s="587"/>
      <c r="AH38" s="587"/>
      <c r="AI38" s="587"/>
      <c r="AJ38" s="587"/>
    </row>
    <row r="39" spans="1:36" s="525" customFormat="1" ht="15" customHeight="1">
      <c r="A39" s="1201"/>
      <c r="B39" s="1201"/>
      <c r="C39" s="1201"/>
      <c r="D39" s="1201"/>
      <c r="E39" s="1201"/>
      <c r="F39" s="1201"/>
      <c r="G39" s="851"/>
      <c r="H39" s="849"/>
      <c r="I39" s="1201"/>
      <c r="J39" s="1201"/>
      <c r="K39" s="856"/>
      <c r="L39" s="540"/>
      <c r="M39" s="559" t="s">
        <v>25</v>
      </c>
      <c r="N39" s="566"/>
      <c r="O39" s="566"/>
      <c r="P39" s="566"/>
      <c r="Q39" s="566"/>
      <c r="R39" s="566"/>
      <c r="S39" s="566"/>
      <c r="T39" s="566"/>
      <c r="U39" s="566"/>
      <c r="V39" s="562"/>
      <c r="W39" s="1200"/>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1"/>
      <c r="B40" s="1201"/>
      <c r="C40" s="1201"/>
      <c r="D40" s="1201"/>
      <c r="E40" s="1201"/>
      <c r="F40" s="851"/>
      <c r="G40" s="851"/>
      <c r="H40" s="849"/>
      <c r="I40" s="120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1"/>
      <c r="B41" s="1201"/>
      <c r="C41" s="1201"/>
      <c r="D41" s="120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1"/>
      <c r="B42" s="1201"/>
      <c r="C42" s="120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1"/>
      <c r="B43" s="120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1">
        <v>1</v>
      </c>
      <c r="B49" s="867"/>
      <c r="C49" s="867"/>
      <c r="D49" s="867"/>
      <c r="E49" s="868"/>
      <c r="F49" s="869"/>
      <c r="G49" s="869"/>
      <c r="H49" s="869"/>
      <c r="I49" s="870"/>
      <c r="J49" s="865"/>
      <c r="K49" s="872"/>
      <c r="L49" s="595">
        <f>mergeValue(A49)</f>
        <v>1</v>
      </c>
      <c r="M49" s="643" t="s">
        <v>20</v>
      </c>
      <c r="N49" s="648"/>
      <c r="O49" s="1280"/>
      <c r="P49" s="1281"/>
      <c r="Q49" s="1281"/>
      <c r="R49" s="1281"/>
      <c r="S49" s="1281"/>
      <c r="T49" s="1281"/>
      <c r="U49" s="1281"/>
      <c r="V49" s="1282"/>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1"/>
      <c r="B50" s="1201">
        <v>1</v>
      </c>
      <c r="C50" s="867"/>
      <c r="D50" s="867"/>
      <c r="E50" s="869"/>
      <c r="F50" s="869"/>
      <c r="G50" s="869"/>
      <c r="H50" s="869"/>
      <c r="I50" s="864"/>
      <c r="J50" s="863"/>
      <c r="K50" s="866"/>
      <c r="L50" s="595" t="str">
        <f>mergeValue(A50) &amp;"."&amp; mergeValue(B50)</f>
        <v>1.1</v>
      </c>
      <c r="M50" s="548" t="s">
        <v>16</v>
      </c>
      <c r="N50" s="648"/>
      <c r="O50" s="1280"/>
      <c r="P50" s="1281"/>
      <c r="Q50" s="1281"/>
      <c r="R50" s="1281"/>
      <c r="S50" s="1281"/>
      <c r="T50" s="1281"/>
      <c r="U50" s="1281"/>
      <c r="V50" s="1282"/>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1"/>
      <c r="B51" s="1201"/>
      <c r="C51" s="1201">
        <v>1</v>
      </c>
      <c r="D51" s="867"/>
      <c r="E51" s="869"/>
      <c r="F51" s="869"/>
      <c r="G51" s="869"/>
      <c r="H51" s="869"/>
      <c r="I51" s="871"/>
      <c r="J51" s="863"/>
      <c r="K51" s="866"/>
      <c r="L51" s="595" t="str">
        <f>mergeValue(A51) &amp;"."&amp; mergeValue(B51)&amp;"."&amp; mergeValue(C51)</f>
        <v>1.1.1</v>
      </c>
      <c r="M51" s="549" t="s">
        <v>7</v>
      </c>
      <c r="N51" s="648"/>
      <c r="O51" s="1280"/>
      <c r="P51" s="1281"/>
      <c r="Q51" s="1281"/>
      <c r="R51" s="1281"/>
      <c r="S51" s="1281"/>
      <c r="T51" s="1281"/>
      <c r="U51" s="1281"/>
      <c r="V51" s="1282"/>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1"/>
      <c r="B52" s="1201"/>
      <c r="C52" s="1201"/>
      <c r="D52" s="1201">
        <v>1</v>
      </c>
      <c r="E52" s="869"/>
      <c r="F52" s="869"/>
      <c r="G52" s="869"/>
      <c r="H52" s="869"/>
      <c r="I52" s="871"/>
      <c r="J52" s="863"/>
      <c r="K52" s="866"/>
      <c r="L52" s="595" t="str">
        <f>mergeValue(A52) &amp;"."&amp; mergeValue(B52)&amp;"."&amp; mergeValue(C52)&amp;"."&amp; mergeValue(D52)</f>
        <v>1.1.1.1</v>
      </c>
      <c r="M52" s="550" t="s">
        <v>22</v>
      </c>
      <c r="N52" s="648"/>
      <c r="O52" s="1280"/>
      <c r="P52" s="1281"/>
      <c r="Q52" s="1281"/>
      <c r="R52" s="1281"/>
      <c r="S52" s="1281"/>
      <c r="T52" s="1281"/>
      <c r="U52" s="1281"/>
      <c r="V52" s="1282"/>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1"/>
      <c r="B53" s="1201"/>
      <c r="C53" s="1201"/>
      <c r="D53" s="1201"/>
      <c r="E53" s="1201">
        <v>1</v>
      </c>
      <c r="F53" s="869"/>
      <c r="G53" s="869"/>
      <c r="H53" s="867">
        <v>1</v>
      </c>
      <c r="I53" s="1201">
        <v>1</v>
      </c>
      <c r="J53" s="869"/>
      <c r="K53" s="874"/>
      <c r="L53" s="595" t="str">
        <f>mergeValue(A53) &amp;"."&amp; mergeValue(B53)&amp;"."&amp; mergeValue(C53)&amp;"."&amp; mergeValue(D53)&amp;"."&amp; mergeValue(E53)</f>
        <v>1.1.1.1.1</v>
      </c>
      <c r="M53" s="556" t="s">
        <v>9</v>
      </c>
      <c r="N53" s="648"/>
      <c r="O53" s="1204"/>
      <c r="P53" s="1205"/>
      <c r="Q53" s="1205"/>
      <c r="R53" s="1205"/>
      <c r="S53" s="1205"/>
      <c r="T53" s="1205"/>
      <c r="U53" s="1205"/>
      <c r="V53" s="1206"/>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1"/>
      <c r="B54" s="1201"/>
      <c r="C54" s="1201"/>
      <c r="D54" s="1201"/>
      <c r="E54" s="1201"/>
      <c r="F54" s="1201">
        <v>1</v>
      </c>
      <c r="G54" s="867"/>
      <c r="H54" s="867"/>
      <c r="I54" s="1201"/>
      <c r="J54" s="1201">
        <v>1</v>
      </c>
      <c r="K54" s="875"/>
      <c r="L54" s="595" t="str">
        <f>mergeValue(A54) &amp;"."&amp; mergeValue(B54)&amp;"."&amp; mergeValue(C54)&amp;"."&amp; mergeValue(D54)&amp;"."&amp; mergeValue(E54)&amp;"."&amp; mergeValue(F54)</f>
        <v>1.1.1.1.1.1</v>
      </c>
      <c r="M54" s="557" t="s">
        <v>10</v>
      </c>
      <c r="N54" s="648"/>
      <c r="O54" s="1204"/>
      <c r="P54" s="1205"/>
      <c r="Q54" s="1205"/>
      <c r="R54" s="1205"/>
      <c r="S54" s="1205"/>
      <c r="T54" s="1205"/>
      <c r="U54" s="1205"/>
      <c r="V54" s="1206"/>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1"/>
      <c r="B55" s="1201"/>
      <c r="C55" s="1201"/>
      <c r="D55" s="1201"/>
      <c r="E55" s="1201"/>
      <c r="F55" s="1201"/>
      <c r="G55" s="867">
        <v>1</v>
      </c>
      <c r="H55" s="867"/>
      <c r="I55" s="1201"/>
      <c r="J55" s="1201"/>
      <c r="K55" s="875">
        <v>1</v>
      </c>
      <c r="L55" s="595" t="str">
        <f>mergeValue(A55) &amp;"."&amp; mergeValue(B55)&amp;"."&amp; mergeValue(C55)&amp;"."&amp; mergeValue(D55)&amp;"."&amp; mergeValue(E55)&amp;"."&amp; mergeValue(F55)&amp;"."&amp; mergeValue(G55)</f>
        <v>1.1.1.1.1.1.1</v>
      </c>
      <c r="M55" s="1070"/>
      <c r="N55" s="648"/>
      <c r="O55" s="564"/>
      <c r="P55" s="564"/>
      <c r="Q55" s="1095"/>
      <c r="R55" s="1207"/>
      <c r="S55" s="1208" t="s">
        <v>84</v>
      </c>
      <c r="T55" s="1207"/>
      <c r="U55" s="1208" t="s">
        <v>84</v>
      </c>
      <c r="V55" s="564"/>
      <c r="W55" s="1200"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1"/>
      <c r="B56" s="1201"/>
      <c r="C56" s="1201"/>
      <c r="D56" s="1201"/>
      <c r="E56" s="1201"/>
      <c r="F56" s="1201"/>
      <c r="G56" s="867"/>
      <c r="H56" s="867"/>
      <c r="I56" s="1201"/>
      <c r="J56" s="1201"/>
      <c r="K56" s="875"/>
      <c r="L56" s="602"/>
      <c r="M56" s="648"/>
      <c r="N56" s="648"/>
      <c r="O56" s="564"/>
      <c r="P56" s="564"/>
      <c r="Q56" s="586" t="str">
        <f>R55 &amp; "-" &amp; T55</f>
        <v>-</v>
      </c>
      <c r="R56" s="1207"/>
      <c r="S56" s="1208"/>
      <c r="T56" s="1207"/>
      <c r="U56" s="1208"/>
      <c r="V56" s="564"/>
      <c r="W56" s="1200"/>
      <c r="X56" s="587"/>
      <c r="Y56" s="591"/>
      <c r="Z56" s="591" t="str">
        <f t="shared" si="1"/>
        <v/>
      </c>
      <c r="AA56" s="591"/>
      <c r="AB56" s="591"/>
      <c r="AC56" s="591"/>
      <c r="AD56" s="587"/>
      <c r="AE56" s="587"/>
      <c r="AF56" s="587"/>
      <c r="AG56" s="587"/>
      <c r="AH56" s="587"/>
      <c r="AI56" s="587"/>
      <c r="AJ56" s="587"/>
    </row>
    <row r="57" spans="1:36" s="525" customFormat="1" ht="15" customHeight="1">
      <c r="A57" s="1201"/>
      <c r="B57" s="1201"/>
      <c r="C57" s="1201"/>
      <c r="D57" s="1201"/>
      <c r="E57" s="1201"/>
      <c r="F57" s="1201"/>
      <c r="G57" s="869"/>
      <c r="H57" s="867"/>
      <c r="I57" s="1201"/>
      <c r="J57" s="1201"/>
      <c r="K57" s="874"/>
      <c r="L57" s="540"/>
      <c r="M57" s="559" t="s">
        <v>25</v>
      </c>
      <c r="N57" s="566"/>
      <c r="O57" s="566"/>
      <c r="P57" s="566"/>
      <c r="Q57" s="566"/>
      <c r="R57" s="566"/>
      <c r="S57" s="566"/>
      <c r="T57" s="566"/>
      <c r="U57" s="566"/>
      <c r="V57" s="562"/>
      <c r="W57" s="1200"/>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1"/>
      <c r="B58" s="1201"/>
      <c r="C58" s="1201"/>
      <c r="D58" s="1201"/>
      <c r="E58" s="1201"/>
      <c r="F58" s="869"/>
      <c r="G58" s="869"/>
      <c r="H58" s="867"/>
      <c r="I58" s="120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1"/>
      <c r="B59" s="1201"/>
      <c r="C59" s="1201"/>
      <c r="D59" s="120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1"/>
      <c r="B60" s="1201"/>
      <c r="C60" s="120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1"/>
      <c r="B61" s="120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1">
        <v>1</v>
      </c>
      <c r="B67" s="885"/>
      <c r="C67" s="885"/>
      <c r="D67" s="885"/>
      <c r="E67" s="886"/>
      <c r="F67" s="887"/>
      <c r="G67" s="887"/>
      <c r="H67" s="887"/>
      <c r="I67" s="888"/>
      <c r="J67" s="883"/>
      <c r="K67" s="890"/>
      <c r="L67" s="595">
        <f>mergeValue(A67)</f>
        <v>1</v>
      </c>
      <c r="M67" s="643" t="s">
        <v>20</v>
      </c>
      <c r="N67" s="648"/>
      <c r="O67" s="1280"/>
      <c r="P67" s="1281"/>
      <c r="Q67" s="1281"/>
      <c r="R67" s="1281"/>
      <c r="S67" s="1281"/>
      <c r="T67" s="1281"/>
      <c r="U67" s="1281"/>
      <c r="V67" s="1282"/>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1"/>
      <c r="B68" s="1201">
        <v>1</v>
      </c>
      <c r="C68" s="885"/>
      <c r="D68" s="885"/>
      <c r="E68" s="887"/>
      <c r="F68" s="887"/>
      <c r="G68" s="887"/>
      <c r="H68" s="887"/>
      <c r="I68" s="882"/>
      <c r="J68" s="881"/>
      <c r="K68" s="884"/>
      <c r="L68" s="595" t="str">
        <f>mergeValue(A68) &amp;"."&amp; mergeValue(B68)</f>
        <v>1.1</v>
      </c>
      <c r="M68" s="548" t="s">
        <v>16</v>
      </c>
      <c r="N68" s="648"/>
      <c r="O68" s="1280"/>
      <c r="P68" s="1281"/>
      <c r="Q68" s="1281"/>
      <c r="R68" s="1281"/>
      <c r="S68" s="1281"/>
      <c r="T68" s="1281"/>
      <c r="U68" s="1281"/>
      <c r="V68" s="1282"/>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1"/>
      <c r="B69" s="1201"/>
      <c r="C69" s="1201">
        <v>1</v>
      </c>
      <c r="D69" s="885"/>
      <c r="E69" s="887"/>
      <c r="F69" s="887"/>
      <c r="G69" s="887"/>
      <c r="H69" s="887"/>
      <c r="I69" s="889"/>
      <c r="J69" s="881"/>
      <c r="K69" s="884"/>
      <c r="L69" s="595" t="str">
        <f>mergeValue(A69) &amp;"."&amp; mergeValue(B69)&amp;"."&amp; mergeValue(C69)</f>
        <v>1.1.1</v>
      </c>
      <c r="M69" s="549" t="s">
        <v>7</v>
      </c>
      <c r="N69" s="648"/>
      <c r="O69" s="1280"/>
      <c r="P69" s="1281"/>
      <c r="Q69" s="1281"/>
      <c r="R69" s="1281"/>
      <c r="S69" s="1281"/>
      <c r="T69" s="1281"/>
      <c r="U69" s="1281"/>
      <c r="V69" s="1282"/>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1"/>
      <c r="B70" s="1201"/>
      <c r="C70" s="1201"/>
      <c r="D70" s="1201">
        <v>1</v>
      </c>
      <c r="E70" s="887"/>
      <c r="F70" s="887"/>
      <c r="G70" s="887"/>
      <c r="H70" s="887"/>
      <c r="I70" s="889"/>
      <c r="J70" s="881"/>
      <c r="K70" s="884"/>
      <c r="L70" s="595" t="str">
        <f>mergeValue(A70) &amp;"."&amp; mergeValue(B70)&amp;"."&amp; mergeValue(C70)&amp;"."&amp; mergeValue(D70)</f>
        <v>1.1.1.1</v>
      </c>
      <c r="M70" s="550" t="s">
        <v>22</v>
      </c>
      <c r="N70" s="648"/>
      <c r="O70" s="1280"/>
      <c r="P70" s="1281"/>
      <c r="Q70" s="1281"/>
      <c r="R70" s="1281"/>
      <c r="S70" s="1281"/>
      <c r="T70" s="1281"/>
      <c r="U70" s="1281"/>
      <c r="V70" s="1282"/>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1"/>
      <c r="B71" s="1201"/>
      <c r="C71" s="1201"/>
      <c r="D71" s="1201"/>
      <c r="E71" s="1201">
        <v>1</v>
      </c>
      <c r="F71" s="887"/>
      <c r="G71" s="887"/>
      <c r="H71" s="885">
        <v>1</v>
      </c>
      <c r="I71" s="1201">
        <v>1</v>
      </c>
      <c r="J71" s="887"/>
      <c r="K71" s="892"/>
      <c r="L71" s="595" t="str">
        <f>mergeValue(A71) &amp;"."&amp; mergeValue(B71)&amp;"."&amp; mergeValue(C71)&amp;"."&amp; mergeValue(D71)&amp;"."&amp; mergeValue(E71)</f>
        <v>1.1.1.1.1</v>
      </c>
      <c r="M71" s="556" t="s">
        <v>9</v>
      </c>
      <c r="N71" s="648"/>
      <c r="O71" s="1204"/>
      <c r="P71" s="1205"/>
      <c r="Q71" s="1205"/>
      <c r="R71" s="1205"/>
      <c r="S71" s="1205"/>
      <c r="T71" s="1205"/>
      <c r="U71" s="1205"/>
      <c r="V71" s="1206"/>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1"/>
      <c r="B72" s="1201"/>
      <c r="C72" s="1201"/>
      <c r="D72" s="1201"/>
      <c r="E72" s="1201"/>
      <c r="F72" s="1201">
        <v>1</v>
      </c>
      <c r="G72" s="885"/>
      <c r="H72" s="885"/>
      <c r="I72" s="1201"/>
      <c r="J72" s="1201">
        <v>1</v>
      </c>
      <c r="K72" s="893"/>
      <c r="L72" s="595" t="str">
        <f>mergeValue(A72) &amp;"."&amp; mergeValue(B72)&amp;"."&amp; mergeValue(C72)&amp;"."&amp; mergeValue(D72)&amp;"."&amp; mergeValue(E72)&amp;"."&amp; mergeValue(F72)</f>
        <v>1.1.1.1.1.1</v>
      </c>
      <c r="M72" s="557" t="s">
        <v>10</v>
      </c>
      <c r="N72" s="648"/>
      <c r="O72" s="1204"/>
      <c r="P72" s="1205"/>
      <c r="Q72" s="1205"/>
      <c r="R72" s="1205"/>
      <c r="S72" s="1205"/>
      <c r="T72" s="1205"/>
      <c r="U72" s="1205"/>
      <c r="V72" s="1206"/>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1"/>
      <c r="B73" s="1201"/>
      <c r="C73" s="1201"/>
      <c r="D73" s="1201"/>
      <c r="E73" s="1201"/>
      <c r="F73" s="1201"/>
      <c r="G73" s="885">
        <v>1</v>
      </c>
      <c r="H73" s="885"/>
      <c r="I73" s="1201"/>
      <c r="J73" s="1201"/>
      <c r="K73" s="893">
        <v>1</v>
      </c>
      <c r="L73" s="595" t="str">
        <f>mergeValue(A73) &amp;"."&amp; mergeValue(B73)&amp;"."&amp; mergeValue(C73)&amp;"."&amp; mergeValue(D73)&amp;"."&amp; mergeValue(E73)&amp;"."&amp; mergeValue(F73)&amp;"."&amp; mergeValue(G73)</f>
        <v>1.1.1.1.1.1.1</v>
      </c>
      <c r="M73" s="1070"/>
      <c r="N73" s="648"/>
      <c r="O73" s="564"/>
      <c r="P73" s="564"/>
      <c r="Q73" s="1095"/>
      <c r="R73" s="1207"/>
      <c r="S73" s="1208" t="s">
        <v>84</v>
      </c>
      <c r="T73" s="1207"/>
      <c r="U73" s="1208" t="s">
        <v>84</v>
      </c>
      <c r="V73" s="564"/>
      <c r="W73" s="1200"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1"/>
      <c r="B74" s="1201"/>
      <c r="C74" s="1201"/>
      <c r="D74" s="1201"/>
      <c r="E74" s="1201"/>
      <c r="F74" s="1201"/>
      <c r="G74" s="885"/>
      <c r="H74" s="885"/>
      <c r="I74" s="1201"/>
      <c r="J74" s="1201"/>
      <c r="K74" s="893"/>
      <c r="L74" s="602"/>
      <c r="M74" s="648"/>
      <c r="N74" s="648"/>
      <c r="O74" s="564"/>
      <c r="P74" s="564"/>
      <c r="Q74" s="586" t="str">
        <f>R73 &amp; "-" &amp; T73</f>
        <v>-</v>
      </c>
      <c r="R74" s="1207"/>
      <c r="S74" s="1208"/>
      <c r="T74" s="1207"/>
      <c r="U74" s="1208"/>
      <c r="V74" s="564"/>
      <c r="W74" s="1200"/>
      <c r="X74" s="587"/>
      <c r="Y74" s="591"/>
      <c r="Z74" s="591" t="str">
        <f t="shared" si="2"/>
        <v/>
      </c>
      <c r="AA74" s="591"/>
      <c r="AB74" s="591"/>
      <c r="AC74" s="591"/>
      <c r="AD74" s="587"/>
      <c r="AE74" s="587"/>
      <c r="AF74" s="587"/>
      <c r="AG74" s="587"/>
      <c r="AH74" s="587"/>
      <c r="AI74" s="587"/>
      <c r="AJ74" s="587"/>
    </row>
    <row r="75" spans="1:36" s="525" customFormat="1" ht="15" customHeight="1">
      <c r="A75" s="1201"/>
      <c r="B75" s="1201"/>
      <c r="C75" s="1201"/>
      <c r="D75" s="1201"/>
      <c r="E75" s="1201"/>
      <c r="F75" s="1201"/>
      <c r="G75" s="887"/>
      <c r="H75" s="885"/>
      <c r="I75" s="1201"/>
      <c r="J75" s="1201"/>
      <c r="K75" s="892"/>
      <c r="L75" s="540"/>
      <c r="M75" s="559" t="s">
        <v>25</v>
      </c>
      <c r="N75" s="566"/>
      <c r="O75" s="566"/>
      <c r="P75" s="566"/>
      <c r="Q75" s="566"/>
      <c r="R75" s="566"/>
      <c r="S75" s="566"/>
      <c r="T75" s="566"/>
      <c r="U75" s="566"/>
      <c r="V75" s="562"/>
      <c r="W75" s="1200"/>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1"/>
      <c r="B76" s="1201"/>
      <c r="C76" s="1201"/>
      <c r="D76" s="1201"/>
      <c r="E76" s="1201"/>
      <c r="F76" s="887"/>
      <c r="G76" s="887"/>
      <c r="H76" s="885"/>
      <c r="I76" s="120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1"/>
      <c r="B77" s="1201"/>
      <c r="C77" s="1201"/>
      <c r="D77" s="120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1"/>
      <c r="B78" s="1201"/>
      <c r="C78" s="120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1"/>
      <c r="B79" s="120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1">
        <v>1</v>
      </c>
      <c r="B85" s="921"/>
      <c r="C85" s="921"/>
      <c r="D85" s="921"/>
      <c r="E85" s="922"/>
      <c r="F85" s="923"/>
      <c r="G85" s="921"/>
      <c r="H85" s="921"/>
      <c r="I85" s="924"/>
      <c r="J85" s="919"/>
      <c r="K85" s="928">
        <v>1</v>
      </c>
      <c r="L85" s="595">
        <f>mergeValue(A85)</f>
        <v>1</v>
      </c>
      <c r="M85" s="643" t="s">
        <v>20</v>
      </c>
      <c r="N85" s="582"/>
      <c r="O85" s="1294"/>
      <c r="P85" s="1295"/>
      <c r="Q85" s="1295"/>
      <c r="R85" s="1295"/>
      <c r="S85" s="1295"/>
      <c r="T85" s="1295"/>
      <c r="U85" s="1295"/>
      <c r="V85" s="1296"/>
      <c r="W85" s="632" t="s">
        <v>659</v>
      </c>
      <c r="X85" s="587"/>
      <c r="Y85" s="587"/>
      <c r="Z85" s="587"/>
      <c r="AA85" s="587"/>
      <c r="AB85" s="587"/>
      <c r="AC85" s="587"/>
      <c r="AD85" s="587"/>
      <c r="AE85" s="587"/>
      <c r="AF85" s="587"/>
      <c r="AG85" s="587"/>
      <c r="AH85" s="587"/>
      <c r="AI85" s="587"/>
    </row>
    <row r="86" spans="1:36" s="525" customFormat="1" ht="22.5">
      <c r="A86" s="1201"/>
      <c r="B86" s="1201">
        <v>1</v>
      </c>
      <c r="C86" s="921"/>
      <c r="D86" s="921"/>
      <c r="E86" s="923"/>
      <c r="F86" s="923"/>
      <c r="G86" s="921"/>
      <c r="H86" s="921"/>
      <c r="I86" s="918"/>
      <c r="J86" s="917"/>
      <c r="K86" s="928">
        <v>1</v>
      </c>
      <c r="L86" s="595" t="str">
        <f>mergeValue(A86) &amp;"."&amp; mergeValue(B86)</f>
        <v>1.1</v>
      </c>
      <c r="M86" s="548" t="s">
        <v>16</v>
      </c>
      <c r="N86" s="582"/>
      <c r="O86" s="1294"/>
      <c r="P86" s="1295"/>
      <c r="Q86" s="1295"/>
      <c r="R86" s="1295"/>
      <c r="S86" s="1295"/>
      <c r="T86" s="1295"/>
      <c r="U86" s="1295"/>
      <c r="V86" s="1296"/>
      <c r="W86" s="632" t="s">
        <v>477</v>
      </c>
      <c r="X86" s="587"/>
      <c r="Y86" s="587"/>
      <c r="Z86" s="587"/>
      <c r="AA86" s="587"/>
      <c r="AB86" s="587"/>
      <c r="AC86" s="587"/>
      <c r="AD86" s="587"/>
      <c r="AE86" s="587"/>
      <c r="AF86" s="587"/>
      <c r="AG86" s="587"/>
      <c r="AH86" s="587"/>
      <c r="AI86" s="587"/>
    </row>
    <row r="87" spans="1:36" s="525" customFormat="1" ht="22.5">
      <c r="A87" s="1201"/>
      <c r="B87" s="1201"/>
      <c r="C87" s="1201">
        <v>1</v>
      </c>
      <c r="D87" s="921"/>
      <c r="E87" s="923"/>
      <c r="F87" s="923"/>
      <c r="G87" s="921"/>
      <c r="H87" s="921"/>
      <c r="I87" s="925"/>
      <c r="J87" s="917"/>
      <c r="K87" s="928">
        <v>1</v>
      </c>
      <c r="L87" s="595" t="str">
        <f>mergeValue(A87) &amp;"."&amp; mergeValue(B87)&amp;"."&amp; mergeValue(C87)</f>
        <v>1.1.1</v>
      </c>
      <c r="M87" s="549" t="s">
        <v>7</v>
      </c>
      <c r="N87" s="582"/>
      <c r="O87" s="1294"/>
      <c r="P87" s="1295"/>
      <c r="Q87" s="1295"/>
      <c r="R87" s="1295"/>
      <c r="S87" s="1295"/>
      <c r="T87" s="1295"/>
      <c r="U87" s="1295"/>
      <c r="V87" s="1296"/>
      <c r="W87" s="632" t="s">
        <v>634</v>
      </c>
      <c r="X87" s="587"/>
      <c r="Y87" s="587"/>
      <c r="Z87" s="587"/>
      <c r="AA87" s="587"/>
      <c r="AB87" s="587"/>
      <c r="AC87" s="587"/>
      <c r="AD87" s="587"/>
      <c r="AE87" s="587"/>
      <c r="AF87" s="587"/>
      <c r="AG87" s="587"/>
      <c r="AH87" s="587"/>
      <c r="AI87" s="587"/>
    </row>
    <row r="88" spans="1:36" s="525" customFormat="1" ht="22.5">
      <c r="A88" s="1201"/>
      <c r="B88" s="1201"/>
      <c r="C88" s="1201"/>
      <c r="D88" s="1201">
        <v>1</v>
      </c>
      <c r="E88" s="923"/>
      <c r="F88" s="923"/>
      <c r="G88" s="921"/>
      <c r="H88" s="921"/>
      <c r="I88" s="1201">
        <v>1</v>
      </c>
      <c r="J88" s="917"/>
      <c r="K88" s="928">
        <v>1</v>
      </c>
      <c r="L88" s="595" t="str">
        <f>mergeValue(A88) &amp;"."&amp; mergeValue(B88)&amp;"."&amp; mergeValue(C88)&amp;"."&amp; mergeValue(D88)</f>
        <v>1.1.1.1</v>
      </c>
      <c r="M88" s="550" t="s">
        <v>22</v>
      </c>
      <c r="N88" s="582"/>
      <c r="O88" s="1294"/>
      <c r="P88" s="1295"/>
      <c r="Q88" s="1295"/>
      <c r="R88" s="1295"/>
      <c r="S88" s="1295"/>
      <c r="T88" s="1295"/>
      <c r="U88" s="1295"/>
      <c r="V88" s="1296"/>
      <c r="W88" s="632" t="s">
        <v>635</v>
      </c>
      <c r="X88" s="587"/>
      <c r="Y88" s="587"/>
      <c r="Z88" s="587"/>
      <c r="AA88" s="587"/>
      <c r="AB88" s="587"/>
      <c r="AC88" s="587"/>
      <c r="AD88" s="587"/>
      <c r="AE88" s="587"/>
      <c r="AF88" s="587"/>
      <c r="AG88" s="587"/>
      <c r="AH88" s="587"/>
      <c r="AI88" s="587"/>
    </row>
    <row r="89" spans="1:36" s="525" customFormat="1" ht="11.25" hidden="1" customHeight="1">
      <c r="A89" s="1201"/>
      <c r="B89" s="1201"/>
      <c r="C89" s="1201"/>
      <c r="D89" s="1201"/>
      <c r="E89" s="1201">
        <v>1</v>
      </c>
      <c r="F89" s="923"/>
      <c r="G89" s="921"/>
      <c r="H89" s="921"/>
      <c r="I89" s="1201"/>
      <c r="J89" s="923"/>
      <c r="K89" s="928">
        <v>1</v>
      </c>
      <c r="L89" s="595"/>
      <c r="M89" s="556"/>
      <c r="N89" s="583"/>
      <c r="O89" s="1298"/>
      <c r="P89" s="1317"/>
      <c r="Q89" s="1317"/>
      <c r="R89" s="1317"/>
      <c r="S89" s="1317"/>
      <c r="T89" s="1317"/>
      <c r="U89" s="1317"/>
      <c r="V89" s="1318"/>
      <c r="W89" s="561"/>
      <c r="X89" s="587"/>
      <c r="Y89" s="587"/>
      <c r="Z89" s="587"/>
      <c r="AA89" s="587"/>
      <c r="AB89" s="587"/>
      <c r="AC89" s="587"/>
      <c r="AD89" s="587"/>
      <c r="AE89" s="587"/>
      <c r="AF89" s="587"/>
      <c r="AG89" s="587"/>
      <c r="AH89" s="587"/>
      <c r="AI89" s="587"/>
    </row>
    <row r="90" spans="1:36" s="525" customFormat="1" ht="90">
      <c r="A90" s="1201"/>
      <c r="B90" s="1201"/>
      <c r="C90" s="1201"/>
      <c r="D90" s="1201"/>
      <c r="E90" s="1201"/>
      <c r="F90" s="1201">
        <v>1</v>
      </c>
      <c r="G90" s="921"/>
      <c r="H90" s="921"/>
      <c r="I90" s="1201"/>
      <c r="J90" s="1245"/>
      <c r="K90" s="928">
        <v>1</v>
      </c>
      <c r="L90" s="595" t="str">
        <f>mergeValue(A90) &amp;"."&amp; mergeValue(B90)&amp;"."&amp; mergeValue(C90)&amp;"."&amp; mergeValue(D90)&amp;"."&amp;  mergeValue(F90)</f>
        <v>1.1.1.1.1</v>
      </c>
      <c r="M90" s="556" t="s">
        <v>10</v>
      </c>
      <c r="N90" s="583"/>
      <c r="O90" s="1204"/>
      <c r="P90" s="1205"/>
      <c r="Q90" s="1205"/>
      <c r="R90" s="1205"/>
      <c r="S90" s="1205"/>
      <c r="T90" s="1205"/>
      <c r="U90" s="1205"/>
      <c r="V90" s="1206"/>
      <c r="W90" s="632" t="s">
        <v>636</v>
      </c>
      <c r="X90" s="587"/>
      <c r="Y90" s="591" t="str">
        <f>strCheckUnique(Z90:Z93)</f>
        <v/>
      </c>
      <c r="Z90" s="587"/>
      <c r="AA90" s="591"/>
      <c r="AB90" s="587"/>
      <c r="AC90" s="587"/>
      <c r="AD90" s="587"/>
      <c r="AE90" s="587"/>
      <c r="AF90" s="587"/>
      <c r="AG90" s="587"/>
      <c r="AH90" s="587"/>
      <c r="AI90" s="587"/>
    </row>
    <row r="91" spans="1:36" s="525" customFormat="1" ht="192" customHeight="1">
      <c r="A91" s="1201"/>
      <c r="B91" s="1201"/>
      <c r="C91" s="1201"/>
      <c r="D91" s="1201"/>
      <c r="E91" s="1201"/>
      <c r="F91" s="1201"/>
      <c r="G91" s="921">
        <v>1</v>
      </c>
      <c r="H91" s="921"/>
      <c r="I91" s="1201"/>
      <c r="J91" s="1245"/>
      <c r="K91" s="920"/>
      <c r="L91" s="595" t="str">
        <f>mergeValue(A91) &amp;"."&amp; mergeValue(B91)&amp;"."&amp; mergeValue(C91)&amp;"."&amp; mergeValue(D91)&amp;"."&amp;  mergeValue(F91)&amp;"."&amp;  mergeValue(G91)</f>
        <v>1.1.1.1.1.1</v>
      </c>
      <c r="M91" s="1070"/>
      <c r="N91" s="588"/>
      <c r="O91" s="564"/>
      <c r="P91" s="564"/>
      <c r="Q91" s="564"/>
      <c r="R91" s="1243"/>
      <c r="S91" s="1208" t="s">
        <v>84</v>
      </c>
      <c r="T91" s="1243"/>
      <c r="U91" s="1208" t="s">
        <v>84</v>
      </c>
      <c r="V91" s="539"/>
      <c r="W91" s="1200"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1"/>
      <c r="B92" s="1201"/>
      <c r="C92" s="1201"/>
      <c r="D92" s="1201"/>
      <c r="E92" s="1201"/>
      <c r="F92" s="1201"/>
      <c r="G92" s="921"/>
      <c r="H92" s="921"/>
      <c r="I92" s="1201"/>
      <c r="J92" s="1245"/>
      <c r="K92" s="928">
        <v>1</v>
      </c>
      <c r="L92" s="602"/>
      <c r="M92" s="648"/>
      <c r="N92" s="588"/>
      <c r="O92" s="564"/>
      <c r="P92" s="564"/>
      <c r="Q92" s="586" t="str">
        <f>R91 &amp; "-" &amp; T91</f>
        <v>-</v>
      </c>
      <c r="R92" s="1243"/>
      <c r="S92" s="1208"/>
      <c r="T92" s="1243"/>
      <c r="U92" s="1208"/>
      <c r="V92" s="539"/>
      <c r="W92" s="1200"/>
      <c r="X92" s="587"/>
      <c r="Y92" s="591"/>
      <c r="Z92" s="591"/>
      <c r="AA92" s="591"/>
      <c r="AB92" s="591"/>
      <c r="AC92" s="591"/>
      <c r="AD92" s="587"/>
      <c r="AE92" s="587"/>
      <c r="AF92" s="587"/>
      <c r="AG92" s="587"/>
      <c r="AH92" s="587"/>
      <c r="AI92" s="587"/>
    </row>
    <row r="93" spans="1:36" s="524" customFormat="1" ht="15" customHeight="1">
      <c r="A93" s="1201"/>
      <c r="B93" s="1201"/>
      <c r="C93" s="1201"/>
      <c r="D93" s="1201"/>
      <c r="E93" s="1201"/>
      <c r="F93" s="1201"/>
      <c r="G93" s="921"/>
      <c r="H93" s="921"/>
      <c r="I93" s="1201"/>
      <c r="J93" s="1245"/>
      <c r="K93" s="928">
        <v>1</v>
      </c>
      <c r="L93" s="540"/>
      <c r="M93" s="558" t="s">
        <v>25</v>
      </c>
      <c r="N93" s="553"/>
      <c r="O93" s="547"/>
      <c r="P93" s="547"/>
      <c r="Q93" s="547"/>
      <c r="R93" s="575"/>
      <c r="S93" s="566"/>
      <c r="T93" s="565"/>
      <c r="U93" s="553"/>
      <c r="V93" s="562"/>
      <c r="W93" s="1200"/>
      <c r="X93" s="589"/>
      <c r="Y93" s="589"/>
      <c r="Z93" s="589"/>
      <c r="AA93" s="589"/>
      <c r="AB93" s="589"/>
      <c r="AC93" s="589"/>
      <c r="AD93" s="589"/>
      <c r="AE93" s="589"/>
      <c r="AF93" s="589"/>
      <c r="AG93" s="589"/>
      <c r="AH93" s="589"/>
      <c r="AI93" s="589"/>
    </row>
    <row r="94" spans="1:36" s="524" customFormat="1" ht="15" customHeight="1">
      <c r="A94" s="1201"/>
      <c r="B94" s="1201"/>
      <c r="C94" s="1201"/>
      <c r="D94" s="1201"/>
      <c r="E94" s="1201"/>
      <c r="F94" s="923"/>
      <c r="G94" s="923"/>
      <c r="H94" s="921"/>
      <c r="I94" s="120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1"/>
      <c r="B95" s="1201"/>
      <c r="C95" s="1201"/>
      <c r="D95" s="1201"/>
      <c r="E95" s="923"/>
      <c r="F95" s="923"/>
      <c r="G95" s="923"/>
      <c r="H95" s="921"/>
      <c r="I95" s="120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1"/>
      <c r="B96" s="1201"/>
      <c r="C96" s="120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1"/>
      <c r="B97" s="120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1">
        <v>1</v>
      </c>
      <c r="B103" s="1080"/>
      <c r="C103" s="1080"/>
      <c r="D103" s="1080"/>
      <c r="E103" s="1081"/>
      <c r="F103" s="1082"/>
      <c r="G103" s="1080"/>
      <c r="H103" s="1080"/>
      <c r="I103" s="1061"/>
      <c r="J103" s="1066"/>
      <c r="K103" s="1066"/>
      <c r="L103" s="595">
        <f>mergeValue(A103)</f>
        <v>1</v>
      </c>
      <c r="M103" s="643" t="s">
        <v>20</v>
      </c>
      <c r="N103" s="582"/>
      <c r="O103" s="1294"/>
      <c r="P103" s="1295"/>
      <c r="Q103" s="1295"/>
      <c r="R103" s="1295"/>
      <c r="S103" s="1295"/>
      <c r="T103" s="1295"/>
      <c r="U103" s="1295"/>
      <c r="V103" s="1295"/>
      <c r="W103" s="1295"/>
      <c r="X103" s="1295"/>
      <c r="Y103" s="1295"/>
      <c r="Z103" s="1295"/>
      <c r="AA103" s="1296"/>
      <c r="AB103" s="632" t="s">
        <v>476</v>
      </c>
      <c r="AC103" s="587"/>
      <c r="AD103" s="587"/>
      <c r="AE103" s="587"/>
      <c r="AF103" s="587"/>
      <c r="AG103" s="587"/>
      <c r="AH103" s="587"/>
      <c r="AI103" s="587"/>
      <c r="AJ103" s="587"/>
      <c r="AK103" s="587"/>
      <c r="AL103" s="587"/>
      <c r="AM103" s="587"/>
      <c r="AN103" s="587"/>
    </row>
    <row r="104" spans="1:40" s="525" customFormat="1" ht="22.5">
      <c r="A104" s="1201"/>
      <c r="B104" s="1201">
        <v>1</v>
      </c>
      <c r="C104" s="1080"/>
      <c r="D104" s="1080"/>
      <c r="E104" s="1082"/>
      <c r="F104" s="1082"/>
      <c r="G104" s="1080"/>
      <c r="H104" s="1080"/>
      <c r="I104" s="1068"/>
      <c r="J104" s="1063"/>
      <c r="K104" s="1062"/>
      <c r="L104" s="595" t="str">
        <f>mergeValue(A104) &amp;"."&amp; mergeValue(B104)</f>
        <v>1.1</v>
      </c>
      <c r="M104" s="548" t="s">
        <v>16</v>
      </c>
      <c r="N104" s="582"/>
      <c r="O104" s="1294"/>
      <c r="P104" s="1295"/>
      <c r="Q104" s="1295"/>
      <c r="R104" s="1295"/>
      <c r="S104" s="1295"/>
      <c r="T104" s="1295"/>
      <c r="U104" s="1295"/>
      <c r="V104" s="1295"/>
      <c r="W104" s="1295"/>
      <c r="X104" s="1295"/>
      <c r="Y104" s="1295"/>
      <c r="Z104" s="1295"/>
      <c r="AA104" s="1296"/>
      <c r="AB104" s="632" t="s">
        <v>477</v>
      </c>
      <c r="AC104" s="587"/>
      <c r="AD104" s="587"/>
      <c r="AE104" s="587"/>
      <c r="AF104" s="587"/>
      <c r="AG104" s="587"/>
      <c r="AH104" s="587"/>
      <c r="AI104" s="587"/>
      <c r="AJ104" s="587"/>
      <c r="AK104" s="587"/>
      <c r="AL104" s="587"/>
      <c r="AM104" s="587"/>
      <c r="AN104" s="587"/>
    </row>
    <row r="105" spans="1:40" s="525" customFormat="1" ht="22.5">
      <c r="A105" s="1201"/>
      <c r="B105" s="1201"/>
      <c r="C105" s="1201">
        <v>1</v>
      </c>
      <c r="D105" s="1080"/>
      <c r="E105" s="1082"/>
      <c r="F105" s="1082"/>
      <c r="G105" s="1080"/>
      <c r="H105" s="1080"/>
      <c r="I105" s="1068"/>
      <c r="J105" s="1063"/>
      <c r="K105" s="1062"/>
      <c r="L105" s="595" t="str">
        <f>mergeValue(A105) &amp;"."&amp; mergeValue(B105)&amp;"."&amp; mergeValue(C105)</f>
        <v>1.1.1</v>
      </c>
      <c r="M105" s="549" t="s">
        <v>7</v>
      </c>
      <c r="N105" s="582"/>
      <c r="O105" s="1294"/>
      <c r="P105" s="1295"/>
      <c r="Q105" s="1295"/>
      <c r="R105" s="1295"/>
      <c r="S105" s="1295"/>
      <c r="T105" s="1295"/>
      <c r="U105" s="1295"/>
      <c r="V105" s="1295"/>
      <c r="W105" s="1295"/>
      <c r="X105" s="1295"/>
      <c r="Y105" s="1295"/>
      <c r="Z105" s="1295"/>
      <c r="AA105" s="1296"/>
      <c r="AB105" s="632" t="s">
        <v>634</v>
      </c>
      <c r="AC105" s="587"/>
      <c r="AD105" s="587"/>
      <c r="AE105" s="587"/>
      <c r="AF105" s="587"/>
      <c r="AG105" s="587"/>
      <c r="AH105" s="587"/>
      <c r="AI105" s="587"/>
      <c r="AJ105" s="587"/>
      <c r="AK105" s="587"/>
      <c r="AL105" s="587"/>
      <c r="AM105" s="587"/>
      <c r="AN105" s="587"/>
    </row>
    <row r="106" spans="1:40" s="525" customFormat="1" ht="22.5">
      <c r="A106" s="1201"/>
      <c r="B106" s="1201"/>
      <c r="C106" s="1201"/>
      <c r="D106" s="1201">
        <v>1</v>
      </c>
      <c r="E106" s="1082"/>
      <c r="F106" s="1082"/>
      <c r="G106" s="1080"/>
      <c r="H106" s="1080"/>
      <c r="I106" s="1068"/>
      <c r="J106" s="1063"/>
      <c r="K106" s="1062"/>
      <c r="L106" s="595" t="str">
        <f>mergeValue(A106) &amp;"."&amp; mergeValue(B106)&amp;"."&amp; mergeValue(C106)&amp;"."&amp; mergeValue(D106)</f>
        <v>1.1.1.1</v>
      </c>
      <c r="M106" s="550" t="s">
        <v>22</v>
      </c>
      <c r="N106" s="582"/>
      <c r="O106" s="1294"/>
      <c r="P106" s="1295"/>
      <c r="Q106" s="1295"/>
      <c r="R106" s="1295"/>
      <c r="S106" s="1295"/>
      <c r="T106" s="1295"/>
      <c r="U106" s="1295"/>
      <c r="V106" s="1295"/>
      <c r="W106" s="1295"/>
      <c r="X106" s="1295"/>
      <c r="Y106" s="1295"/>
      <c r="Z106" s="1295"/>
      <c r="AA106" s="1296"/>
      <c r="AB106" s="632" t="s">
        <v>635</v>
      </c>
      <c r="AC106" s="587"/>
      <c r="AD106" s="587"/>
      <c r="AE106" s="587"/>
      <c r="AF106" s="587"/>
      <c r="AG106" s="587"/>
      <c r="AH106" s="587"/>
      <c r="AI106" s="587"/>
      <c r="AJ106" s="587"/>
      <c r="AK106" s="587"/>
      <c r="AL106" s="587"/>
      <c r="AM106" s="587"/>
      <c r="AN106" s="587"/>
    </row>
    <row r="107" spans="1:40" s="525" customFormat="1" ht="0.2" customHeight="1">
      <c r="A107" s="1201"/>
      <c r="B107" s="1201"/>
      <c r="C107" s="1201"/>
      <c r="D107" s="1201"/>
      <c r="E107" s="1201">
        <v>1</v>
      </c>
      <c r="F107" s="1082"/>
      <c r="G107" s="1080"/>
      <c r="H107" s="1080"/>
      <c r="I107" s="1067"/>
      <c r="J107" s="1063"/>
      <c r="K107" s="1062"/>
      <c r="L107" s="595"/>
      <c r="M107" s="556"/>
      <c r="N107" s="583"/>
      <c r="O107" s="1298"/>
      <c r="P107" s="1317"/>
      <c r="Q107" s="1317"/>
      <c r="R107" s="1317"/>
      <c r="S107" s="1317"/>
      <c r="T107" s="1317"/>
      <c r="U107" s="1317"/>
      <c r="V107" s="1317"/>
      <c r="W107" s="1317"/>
      <c r="X107" s="1317"/>
      <c r="Y107" s="1317"/>
      <c r="Z107" s="1317"/>
      <c r="AA107" s="1318"/>
      <c r="AB107" s="632"/>
      <c r="AC107" s="587"/>
      <c r="AD107" s="587"/>
      <c r="AE107" s="587"/>
      <c r="AF107" s="587"/>
      <c r="AG107" s="587"/>
      <c r="AH107" s="587"/>
      <c r="AI107" s="587"/>
      <c r="AJ107" s="587"/>
      <c r="AK107" s="587"/>
      <c r="AL107" s="587"/>
      <c r="AM107" s="587"/>
      <c r="AN107" s="587"/>
    </row>
    <row r="108" spans="1:40" s="525" customFormat="1" ht="90">
      <c r="A108" s="1201"/>
      <c r="B108" s="1201"/>
      <c r="C108" s="1201"/>
      <c r="D108" s="1201"/>
      <c r="E108" s="1201"/>
      <c r="F108" s="1201">
        <v>1</v>
      </c>
      <c r="G108" s="1080"/>
      <c r="H108" s="1080"/>
      <c r="I108" s="1253"/>
      <c r="J108" s="1063"/>
      <c r="K108" s="1062"/>
      <c r="L108" s="595" t="str">
        <f>mergeValue(A108) &amp;"."&amp; mergeValue(B108)&amp;"."&amp; mergeValue(C108)&amp;"."&amp; mergeValue(D108)&amp;"."&amp; mergeValue(F108)</f>
        <v>1.1.1.1.1</v>
      </c>
      <c r="M108" s="557" t="s">
        <v>10</v>
      </c>
      <c r="N108" s="583"/>
      <c r="O108" s="1204"/>
      <c r="P108" s="1205"/>
      <c r="Q108" s="1205"/>
      <c r="R108" s="1205"/>
      <c r="S108" s="1205"/>
      <c r="T108" s="1205"/>
      <c r="U108" s="1205"/>
      <c r="V108" s="1205"/>
      <c r="W108" s="1205"/>
      <c r="X108" s="1205"/>
      <c r="Y108" s="1205"/>
      <c r="Z108" s="1205"/>
      <c r="AA108" s="1206"/>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01"/>
      <c r="B109" s="1201"/>
      <c r="C109" s="1201"/>
      <c r="D109" s="1201"/>
      <c r="E109" s="1201"/>
      <c r="F109" s="1201"/>
      <c r="G109" s="1201">
        <v>1</v>
      </c>
      <c r="H109" s="1080"/>
      <c r="I109" s="1253"/>
      <c r="J109" s="1254"/>
      <c r="K109" s="1069"/>
      <c r="L109" s="595" t="str">
        <f>mergeValue(A109) &amp;"."&amp; mergeValue(B109)&amp;"."&amp; mergeValue(C109)&amp;"."&amp; mergeValue(D109)&amp;"."&amp; mergeValue(F109)&amp;"."&amp; mergeValue(G109)</f>
        <v>1.1.1.1.1.1</v>
      </c>
      <c r="M109" s="1070" t="s">
        <v>651</v>
      </c>
      <c r="N109" s="648"/>
      <c r="O109" s="564"/>
      <c r="P109" s="564"/>
      <c r="Q109" s="564"/>
      <c r="R109" s="495"/>
      <c r="S109" s="1096"/>
      <c r="T109" s="495"/>
      <c r="U109" s="1096"/>
      <c r="V109" s="586" t="str">
        <f>W109 &amp; "-" &amp; Y109</f>
        <v>-</v>
      </c>
      <c r="W109" s="1243"/>
      <c r="X109" s="1208" t="s">
        <v>84</v>
      </c>
      <c r="Y109" s="1243"/>
      <c r="Z109" s="1208"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1"/>
      <c r="B110" s="1201"/>
      <c r="C110" s="1201"/>
      <c r="D110" s="1201"/>
      <c r="E110" s="1201"/>
      <c r="F110" s="1201"/>
      <c r="G110" s="1201"/>
      <c r="H110" s="1080">
        <v>1</v>
      </c>
      <c r="I110" s="1253"/>
      <c r="J110" s="1254"/>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3"/>
      <c r="X110" s="1208"/>
      <c r="Y110" s="1243"/>
      <c r="Z110" s="1208"/>
      <c r="AA110" s="672"/>
      <c r="AB110" s="1200"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01"/>
      <c r="B111" s="1201"/>
      <c r="C111" s="1201"/>
      <c r="D111" s="1201"/>
      <c r="E111" s="1201"/>
      <c r="F111" s="1201"/>
      <c r="G111" s="1201"/>
      <c r="H111" s="1080"/>
      <c r="I111" s="1253"/>
      <c r="J111" s="1254"/>
      <c r="K111" s="1069"/>
      <c r="L111" s="602"/>
      <c r="M111" s="648"/>
      <c r="N111" s="648"/>
      <c r="O111" s="564"/>
      <c r="P111" s="495"/>
      <c r="Q111" s="495"/>
      <c r="R111" s="495"/>
      <c r="S111" s="495"/>
      <c r="T111" s="495"/>
      <c r="U111" s="561"/>
      <c r="V111" s="586"/>
      <c r="W111" s="1207"/>
      <c r="X111" s="1208"/>
      <c r="Y111" s="1207"/>
      <c r="Z111" s="1208"/>
      <c r="AA111" s="539"/>
      <c r="AB111" s="1200"/>
      <c r="AC111" s="587"/>
      <c r="AD111" s="587"/>
      <c r="AE111" s="587"/>
      <c r="AF111" s="591">
        <f ca="1">OFFSET(AF111,-1,0)</f>
        <v>0</v>
      </c>
      <c r="AG111" s="587"/>
      <c r="AH111" s="587"/>
      <c r="AI111" s="587"/>
      <c r="AJ111" s="587"/>
      <c r="AK111" s="587"/>
      <c r="AL111" s="587"/>
      <c r="AM111" s="587"/>
      <c r="AN111" s="587"/>
    </row>
    <row r="112" spans="1:40" s="524" customFormat="1" ht="15" customHeight="1">
      <c r="A112" s="1201"/>
      <c r="B112" s="1201"/>
      <c r="C112" s="1201"/>
      <c r="D112" s="1201"/>
      <c r="E112" s="1201"/>
      <c r="F112" s="1201"/>
      <c r="G112" s="1201"/>
      <c r="H112" s="1080"/>
      <c r="I112" s="1253"/>
      <c r="J112" s="1254"/>
      <c r="K112" s="1071"/>
      <c r="L112" s="540"/>
      <c r="M112" s="559" t="s">
        <v>41</v>
      </c>
      <c r="N112" s="553"/>
      <c r="O112" s="547"/>
      <c r="P112" s="547"/>
      <c r="Q112" s="547"/>
      <c r="R112" s="547"/>
      <c r="S112" s="547"/>
      <c r="T112" s="547"/>
      <c r="U112" s="547"/>
      <c r="V112" s="547"/>
      <c r="W112" s="565"/>
      <c r="X112" s="566"/>
      <c r="Y112" s="565"/>
      <c r="Z112" s="553"/>
      <c r="AA112" s="562"/>
      <c r="AB112" s="1200"/>
      <c r="AC112" s="589"/>
      <c r="AD112" s="589"/>
      <c r="AE112" s="589"/>
      <c r="AF112" s="589"/>
      <c r="AG112" s="589"/>
      <c r="AH112" s="589"/>
      <c r="AI112" s="589"/>
      <c r="AJ112" s="589"/>
      <c r="AK112" s="589"/>
      <c r="AL112" s="589"/>
      <c r="AM112" s="589"/>
      <c r="AN112" s="589"/>
    </row>
    <row r="113" spans="1:40" s="524" customFormat="1" ht="15" customHeight="1">
      <c r="A113" s="1201"/>
      <c r="B113" s="1201"/>
      <c r="C113" s="1201"/>
      <c r="D113" s="1201"/>
      <c r="E113" s="1201"/>
      <c r="F113" s="1201"/>
      <c r="G113" s="1080"/>
      <c r="H113" s="1080"/>
      <c r="I113" s="1253"/>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1"/>
      <c r="B114" s="1201"/>
      <c r="C114" s="1201"/>
      <c r="D114" s="1201"/>
      <c r="E114" s="1201"/>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1"/>
      <c r="B115" s="1201"/>
      <c r="C115" s="1201"/>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1"/>
      <c r="B116" s="1201"/>
      <c r="C116" s="1201"/>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1"/>
      <c r="B117" s="1201"/>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1"/>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1">
        <v>1</v>
      </c>
      <c r="B125" s="942"/>
      <c r="C125" s="942"/>
      <c r="D125" s="942"/>
      <c r="E125" s="943"/>
      <c r="F125" s="944"/>
      <c r="G125" s="944"/>
      <c r="H125" s="944"/>
      <c r="I125" s="945"/>
      <c r="J125" s="940"/>
      <c r="K125" s="947"/>
      <c r="L125" s="595">
        <f>mergeValue(A125)</f>
        <v>1</v>
      </c>
      <c r="M125" s="643" t="s">
        <v>20</v>
      </c>
      <c r="N125" s="582"/>
      <c r="O125" s="1242"/>
      <c r="P125" s="1242"/>
      <c r="Q125" s="1242"/>
      <c r="R125" s="1242"/>
      <c r="S125" s="1242"/>
      <c r="T125" s="1242"/>
      <c r="U125" s="1242"/>
      <c r="V125" s="1242"/>
      <c r="W125" s="632" t="s">
        <v>659</v>
      </c>
      <c r="X125" s="587"/>
      <c r="Y125" s="587"/>
      <c r="Z125" s="587"/>
      <c r="AA125" s="587"/>
      <c r="AB125" s="587"/>
      <c r="AC125" s="587"/>
      <c r="AD125" s="587"/>
      <c r="AE125" s="587"/>
      <c r="AF125" s="587"/>
      <c r="AG125" s="587"/>
      <c r="AH125" s="587"/>
    </row>
    <row r="126" spans="1:40" s="525" customFormat="1" ht="22.5">
      <c r="A126" s="1201"/>
      <c r="B126" s="1201">
        <v>1</v>
      </c>
      <c r="C126" s="942"/>
      <c r="D126" s="942"/>
      <c r="E126" s="944"/>
      <c r="F126" s="944"/>
      <c r="G126" s="944"/>
      <c r="H126" s="944"/>
      <c r="I126" s="939"/>
      <c r="J126" s="938"/>
      <c r="K126" s="941"/>
      <c r="L126" s="595" t="str">
        <f>mergeValue(A126) &amp;"."&amp; mergeValue(B126)</f>
        <v>1.1</v>
      </c>
      <c r="M126" s="548" t="s">
        <v>16</v>
      </c>
      <c r="N126" s="582"/>
      <c r="O126" s="1242"/>
      <c r="P126" s="1242"/>
      <c r="Q126" s="1242"/>
      <c r="R126" s="1242"/>
      <c r="S126" s="1242"/>
      <c r="T126" s="1242"/>
      <c r="U126" s="1242"/>
      <c r="V126" s="1242"/>
      <c r="W126" s="632" t="s">
        <v>477</v>
      </c>
      <c r="X126" s="587"/>
      <c r="Y126" s="587"/>
      <c r="Z126" s="587"/>
      <c r="AA126" s="587"/>
      <c r="AB126" s="587"/>
      <c r="AC126" s="587"/>
      <c r="AD126" s="587"/>
      <c r="AE126" s="587"/>
      <c r="AF126" s="587"/>
      <c r="AG126" s="587"/>
      <c r="AH126" s="587"/>
    </row>
    <row r="127" spans="1:40" s="525" customFormat="1" ht="22.5">
      <c r="A127" s="1201"/>
      <c r="B127" s="1201"/>
      <c r="C127" s="1201">
        <v>1</v>
      </c>
      <c r="D127" s="942"/>
      <c r="E127" s="944"/>
      <c r="F127" s="944"/>
      <c r="G127" s="944"/>
      <c r="H127" s="944"/>
      <c r="I127" s="946"/>
      <c r="J127" s="938"/>
      <c r="K127" s="941"/>
      <c r="L127" s="595" t="str">
        <f>mergeValue(A127) &amp;"."&amp; mergeValue(B127)&amp;"."&amp; mergeValue(C127)</f>
        <v>1.1.1</v>
      </c>
      <c r="M127" s="549" t="s">
        <v>7</v>
      </c>
      <c r="N127" s="582"/>
      <c r="O127" s="1242"/>
      <c r="P127" s="1242"/>
      <c r="Q127" s="1242"/>
      <c r="R127" s="1242"/>
      <c r="S127" s="1242"/>
      <c r="T127" s="1242"/>
      <c r="U127" s="1242"/>
      <c r="V127" s="1242"/>
      <c r="W127" s="632" t="s">
        <v>634</v>
      </c>
      <c r="X127" s="587"/>
      <c r="Y127" s="587"/>
      <c r="Z127" s="587"/>
      <c r="AA127" s="587"/>
      <c r="AB127" s="587"/>
      <c r="AC127" s="587"/>
      <c r="AD127" s="587"/>
      <c r="AE127" s="587"/>
      <c r="AF127" s="587"/>
      <c r="AG127" s="587"/>
      <c r="AH127" s="587"/>
    </row>
    <row r="128" spans="1:40" s="525" customFormat="1" ht="22.5">
      <c r="A128" s="1201"/>
      <c r="B128" s="1201"/>
      <c r="C128" s="1201"/>
      <c r="D128" s="1201">
        <v>1</v>
      </c>
      <c r="E128" s="944"/>
      <c r="F128" s="944"/>
      <c r="G128" s="944"/>
      <c r="H128" s="944"/>
      <c r="I128" s="946"/>
      <c r="J128" s="938"/>
      <c r="K128" s="941"/>
      <c r="L128" s="595" t="str">
        <f>mergeValue(A128) &amp;"."&amp; mergeValue(B128)&amp;"."&amp; mergeValue(C128)&amp;"."&amp; mergeValue(D128)</f>
        <v>1.1.1.1</v>
      </c>
      <c r="M128" s="550" t="s">
        <v>22</v>
      </c>
      <c r="N128" s="582"/>
      <c r="O128" s="1242"/>
      <c r="P128" s="1242"/>
      <c r="Q128" s="1242"/>
      <c r="R128" s="1242"/>
      <c r="S128" s="1242"/>
      <c r="T128" s="1242"/>
      <c r="U128" s="1242"/>
      <c r="V128" s="1242"/>
      <c r="W128" s="632" t="s">
        <v>635</v>
      </c>
      <c r="X128" s="587"/>
      <c r="Y128" s="587"/>
      <c r="Z128" s="587"/>
      <c r="AA128" s="587"/>
      <c r="AB128" s="587"/>
      <c r="AC128" s="587"/>
      <c r="AD128" s="587"/>
      <c r="AE128" s="587"/>
      <c r="AF128" s="587"/>
      <c r="AG128" s="587"/>
      <c r="AH128" s="587"/>
    </row>
    <row r="129" spans="1:34" s="525" customFormat="1" ht="11.25" hidden="1" customHeight="1">
      <c r="A129" s="1201"/>
      <c r="B129" s="1201"/>
      <c r="C129" s="1201"/>
      <c r="D129" s="1201"/>
      <c r="E129" s="1201">
        <v>1</v>
      </c>
      <c r="F129" s="944"/>
      <c r="G129" s="944"/>
      <c r="H129" s="942">
        <v>1</v>
      </c>
      <c r="I129" s="120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1"/>
      <c r="B130" s="1201"/>
      <c r="C130" s="1201"/>
      <c r="D130" s="1201"/>
      <c r="E130" s="1201"/>
      <c r="F130" s="1201">
        <v>1</v>
      </c>
      <c r="G130" s="942"/>
      <c r="H130" s="942"/>
      <c r="I130" s="1201"/>
      <c r="J130" s="1201">
        <v>1</v>
      </c>
      <c r="K130" s="950"/>
      <c r="L130" s="595" t="str">
        <f>mergeValue(A130) &amp;"."&amp; mergeValue(B130)&amp;"."&amp; mergeValue(C130)&amp;"."&amp; mergeValue(D130)&amp;"."&amp;  mergeValue(F130)</f>
        <v>1.1.1.1.1</v>
      </c>
      <c r="M130" s="557" t="s">
        <v>10</v>
      </c>
      <c r="N130" s="583"/>
      <c r="O130" s="1203"/>
      <c r="P130" s="1203"/>
      <c r="Q130" s="1203"/>
      <c r="R130" s="1203"/>
      <c r="S130" s="1203"/>
      <c r="T130" s="1203"/>
      <c r="U130" s="1203"/>
      <c r="V130" s="1203"/>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01"/>
      <c r="B131" s="1201"/>
      <c r="C131" s="1201"/>
      <c r="D131" s="1201"/>
      <c r="E131" s="1201"/>
      <c r="F131" s="1201"/>
      <c r="G131" s="942">
        <v>1</v>
      </c>
      <c r="H131" s="942"/>
      <c r="I131" s="1201"/>
      <c r="J131" s="1201"/>
      <c r="K131" s="950">
        <v>1</v>
      </c>
      <c r="L131" s="595" t="str">
        <f>mergeValue(A131) &amp;"."&amp; mergeValue(B131)&amp;"."&amp; mergeValue(C131)&amp;"."&amp; mergeValue(D131)&amp;"."&amp; mergeValue(F131)&amp;"."&amp; mergeValue(G131)</f>
        <v>1.1.1.1.1.1</v>
      </c>
      <c r="M131" s="1070"/>
      <c r="N131" s="588"/>
      <c r="O131" s="564"/>
      <c r="P131" s="564"/>
      <c r="Q131" s="1095"/>
      <c r="R131" s="1243"/>
      <c r="S131" s="1208" t="s">
        <v>84</v>
      </c>
      <c r="T131" s="1243"/>
      <c r="U131" s="1208" t="s">
        <v>85</v>
      </c>
      <c r="V131" s="580"/>
      <c r="W131" s="1200"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1"/>
      <c r="B132" s="1201"/>
      <c r="C132" s="1201"/>
      <c r="D132" s="1201"/>
      <c r="E132" s="1201"/>
      <c r="F132" s="1201"/>
      <c r="G132" s="942"/>
      <c r="H132" s="942"/>
      <c r="I132" s="1201"/>
      <c r="J132" s="1201"/>
      <c r="K132" s="950"/>
      <c r="L132" s="602"/>
      <c r="M132" s="648"/>
      <c r="N132" s="588"/>
      <c r="O132" s="564"/>
      <c r="P132" s="564"/>
      <c r="Q132" s="586" t="str">
        <f>R131 &amp; "-" &amp; T131</f>
        <v>-</v>
      </c>
      <c r="R132" s="1207"/>
      <c r="S132" s="1208"/>
      <c r="T132" s="1207"/>
      <c r="U132" s="1208"/>
      <c r="V132" s="580"/>
      <c r="W132" s="1200"/>
      <c r="X132" s="587"/>
      <c r="Y132" s="587"/>
      <c r="Z132" s="587"/>
      <c r="AA132" s="587"/>
      <c r="AB132" s="587"/>
      <c r="AC132" s="587"/>
      <c r="AD132" s="587"/>
      <c r="AE132" s="587"/>
      <c r="AF132" s="587"/>
      <c r="AG132" s="587"/>
      <c r="AH132" s="587"/>
    </row>
    <row r="133" spans="1:34" s="524" customFormat="1" ht="15" customHeight="1">
      <c r="A133" s="1201"/>
      <c r="B133" s="1201"/>
      <c r="C133" s="1201"/>
      <c r="D133" s="1201"/>
      <c r="E133" s="1201"/>
      <c r="F133" s="1201"/>
      <c r="G133" s="944"/>
      <c r="H133" s="942"/>
      <c r="I133" s="1201"/>
      <c r="J133" s="1201"/>
      <c r="K133" s="949"/>
      <c r="L133" s="540"/>
      <c r="M133" s="558" t="s">
        <v>25</v>
      </c>
      <c r="N133" s="553"/>
      <c r="O133" s="547"/>
      <c r="P133" s="547"/>
      <c r="Q133" s="547"/>
      <c r="R133" s="575"/>
      <c r="S133" s="566"/>
      <c r="T133" s="565"/>
      <c r="U133" s="553"/>
      <c r="V133" s="562"/>
      <c r="W133" s="1200"/>
      <c r="X133" s="589"/>
      <c r="Y133" s="589"/>
      <c r="Z133" s="589"/>
      <c r="AA133" s="589"/>
      <c r="AB133" s="589"/>
      <c r="AC133" s="589"/>
      <c r="AD133" s="589"/>
      <c r="AE133" s="589"/>
      <c r="AF133" s="589"/>
      <c r="AG133" s="589"/>
      <c r="AH133" s="589"/>
    </row>
    <row r="134" spans="1:34" s="524" customFormat="1" ht="15" customHeight="1">
      <c r="A134" s="1201"/>
      <c r="B134" s="1201"/>
      <c r="C134" s="1201"/>
      <c r="D134" s="1201"/>
      <c r="E134" s="1201"/>
      <c r="F134" s="944"/>
      <c r="G134" s="944"/>
      <c r="H134" s="942"/>
      <c r="I134" s="120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1"/>
      <c r="B135" s="1201"/>
      <c r="C135" s="1201"/>
      <c r="D135" s="120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1"/>
      <c r="B136" s="1201"/>
      <c r="C136" s="120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1"/>
      <c r="B137" s="120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1">
        <v>1</v>
      </c>
      <c r="B143" s="960"/>
      <c r="C143" s="960"/>
      <c r="D143" s="960"/>
      <c r="E143" s="961"/>
      <c r="F143" s="962"/>
      <c r="G143" s="962"/>
      <c r="H143" s="962"/>
      <c r="I143" s="963"/>
      <c r="J143" s="958"/>
      <c r="K143" s="965"/>
      <c r="L143" s="595">
        <f>mergeValue(A143)</f>
        <v>1</v>
      </c>
      <c r="M143" s="643" t="s">
        <v>20</v>
      </c>
      <c r="N143" s="582"/>
      <c r="O143" s="1242"/>
      <c r="P143" s="1242"/>
      <c r="Q143" s="1242"/>
      <c r="R143" s="1242"/>
      <c r="S143" s="1242"/>
      <c r="T143" s="1242"/>
      <c r="U143" s="1242"/>
      <c r="V143" s="1242"/>
      <c r="W143" s="632" t="s">
        <v>659</v>
      </c>
      <c r="X143" s="587"/>
      <c r="Y143" s="587"/>
      <c r="Z143" s="587"/>
      <c r="AA143" s="587"/>
      <c r="AB143" s="587"/>
      <c r="AC143" s="587"/>
      <c r="AD143" s="587"/>
      <c r="AE143" s="587"/>
      <c r="AF143" s="587"/>
      <c r="AG143" s="587"/>
      <c r="AH143" s="587"/>
    </row>
    <row r="144" spans="1:34" s="525" customFormat="1" ht="22.5">
      <c r="A144" s="1201"/>
      <c r="B144" s="1201">
        <v>1</v>
      </c>
      <c r="C144" s="960"/>
      <c r="D144" s="960"/>
      <c r="E144" s="962"/>
      <c r="F144" s="962"/>
      <c r="G144" s="962"/>
      <c r="H144" s="962"/>
      <c r="I144" s="957"/>
      <c r="J144" s="956"/>
      <c r="K144" s="959"/>
      <c r="L144" s="595" t="str">
        <f>mergeValue(A144) &amp;"."&amp; mergeValue(B144)</f>
        <v>1.1</v>
      </c>
      <c r="M144" s="548" t="s">
        <v>16</v>
      </c>
      <c r="N144" s="582"/>
      <c r="O144" s="1242"/>
      <c r="P144" s="1242"/>
      <c r="Q144" s="1242"/>
      <c r="R144" s="1242"/>
      <c r="S144" s="1242"/>
      <c r="T144" s="1242"/>
      <c r="U144" s="1242"/>
      <c r="V144" s="1242"/>
      <c r="W144" s="632" t="s">
        <v>477</v>
      </c>
      <c r="X144" s="587"/>
      <c r="Y144" s="587"/>
      <c r="Z144" s="587"/>
      <c r="AA144" s="587"/>
      <c r="AB144" s="587"/>
      <c r="AC144" s="587"/>
      <c r="AD144" s="587"/>
      <c r="AE144" s="587"/>
      <c r="AF144" s="587"/>
      <c r="AG144" s="587"/>
      <c r="AH144" s="587"/>
    </row>
    <row r="145" spans="1:35" s="525" customFormat="1" ht="22.5">
      <c r="A145" s="1201"/>
      <c r="B145" s="1201"/>
      <c r="C145" s="1201">
        <v>1</v>
      </c>
      <c r="D145" s="960"/>
      <c r="E145" s="962"/>
      <c r="F145" s="962"/>
      <c r="G145" s="962"/>
      <c r="H145" s="962"/>
      <c r="I145" s="964"/>
      <c r="J145" s="956"/>
      <c r="K145" s="959"/>
      <c r="L145" s="595" t="str">
        <f>mergeValue(A145) &amp;"."&amp; mergeValue(B145)&amp;"."&amp; mergeValue(C145)</f>
        <v>1.1.1</v>
      </c>
      <c r="M145" s="549" t="s">
        <v>7</v>
      </c>
      <c r="N145" s="582"/>
      <c r="O145" s="1242"/>
      <c r="P145" s="1242"/>
      <c r="Q145" s="1242"/>
      <c r="R145" s="1242"/>
      <c r="S145" s="1242"/>
      <c r="T145" s="1242"/>
      <c r="U145" s="1242"/>
      <c r="V145" s="1242"/>
      <c r="W145" s="632" t="s">
        <v>634</v>
      </c>
      <c r="X145" s="587"/>
      <c r="Y145" s="587"/>
      <c r="Z145" s="587"/>
      <c r="AA145" s="587"/>
      <c r="AB145" s="587"/>
      <c r="AC145" s="587"/>
      <c r="AD145" s="587"/>
      <c r="AE145" s="587"/>
      <c r="AF145" s="587"/>
      <c r="AG145" s="587"/>
      <c r="AH145" s="587"/>
    </row>
    <row r="146" spans="1:35" s="525" customFormat="1" ht="22.5">
      <c r="A146" s="1201"/>
      <c r="B146" s="1201"/>
      <c r="C146" s="1201"/>
      <c r="D146" s="1201">
        <v>1</v>
      </c>
      <c r="E146" s="962"/>
      <c r="F146" s="962"/>
      <c r="G146" s="962"/>
      <c r="H146" s="962"/>
      <c r="I146" s="964"/>
      <c r="J146" s="956"/>
      <c r="K146" s="959"/>
      <c r="L146" s="595" t="str">
        <f>mergeValue(A146) &amp;"."&amp; mergeValue(B146)&amp;"."&amp; mergeValue(C146)&amp;"."&amp; mergeValue(D146)</f>
        <v>1.1.1.1</v>
      </c>
      <c r="M146" s="550" t="s">
        <v>22</v>
      </c>
      <c r="N146" s="582"/>
      <c r="O146" s="1242"/>
      <c r="P146" s="1242"/>
      <c r="Q146" s="1242"/>
      <c r="R146" s="1242"/>
      <c r="S146" s="1242"/>
      <c r="T146" s="1242"/>
      <c r="U146" s="1242"/>
      <c r="V146" s="1242"/>
      <c r="W146" s="632" t="s">
        <v>635</v>
      </c>
      <c r="X146" s="587"/>
      <c r="Y146" s="587"/>
      <c r="Z146" s="587"/>
      <c r="AA146" s="587"/>
      <c r="AB146" s="587"/>
      <c r="AC146" s="587"/>
      <c r="AD146" s="587"/>
      <c r="AE146" s="587"/>
      <c r="AF146" s="587"/>
      <c r="AG146" s="587"/>
      <c r="AH146" s="587"/>
    </row>
    <row r="147" spans="1:35" s="525" customFormat="1" ht="11.25" hidden="1" customHeight="1">
      <c r="A147" s="1201"/>
      <c r="B147" s="1201"/>
      <c r="C147" s="1201"/>
      <c r="D147" s="1201"/>
      <c r="E147" s="1201">
        <v>1</v>
      </c>
      <c r="F147" s="962"/>
      <c r="G147" s="962"/>
      <c r="H147" s="960">
        <v>1</v>
      </c>
      <c r="I147" s="120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1"/>
      <c r="B148" s="1201"/>
      <c r="C148" s="1201"/>
      <c r="D148" s="1201"/>
      <c r="E148" s="1201"/>
      <c r="F148" s="1201">
        <v>1</v>
      </c>
      <c r="G148" s="960"/>
      <c r="H148" s="960"/>
      <c r="I148" s="1201"/>
      <c r="J148" s="1201">
        <v>1</v>
      </c>
      <c r="K148" s="968"/>
      <c r="L148" s="595" t="str">
        <f>mergeValue(A148) &amp;"."&amp; mergeValue(B148)&amp;"."&amp; mergeValue(C148)&amp;"."&amp; mergeValue(D148)&amp;"."&amp;  mergeValue(F148)</f>
        <v>1.1.1.1.1</v>
      </c>
      <c r="M148" s="557" t="s">
        <v>10</v>
      </c>
      <c r="N148" s="583"/>
      <c r="O148" s="1203"/>
      <c r="P148" s="1203"/>
      <c r="Q148" s="1203"/>
      <c r="R148" s="1203"/>
      <c r="S148" s="1203"/>
      <c r="T148" s="1203"/>
      <c r="U148" s="1203"/>
      <c r="V148" s="1203"/>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01"/>
      <c r="B149" s="1201"/>
      <c r="C149" s="1201"/>
      <c r="D149" s="1201"/>
      <c r="E149" s="1201"/>
      <c r="F149" s="1201"/>
      <c r="G149" s="960">
        <v>1</v>
      </c>
      <c r="H149" s="960"/>
      <c r="I149" s="1201"/>
      <c r="J149" s="1201"/>
      <c r="K149" s="968">
        <v>1</v>
      </c>
      <c r="L149" s="595" t="str">
        <f>mergeValue(A149) &amp;"."&amp; mergeValue(B149)&amp;"."&amp; mergeValue(C149)&amp;"."&amp; mergeValue(D149)&amp;"."&amp; mergeValue(F149)&amp;"."&amp; mergeValue(G149)</f>
        <v>1.1.1.1.1.1</v>
      </c>
      <c r="M149" s="1070"/>
      <c r="N149" s="588"/>
      <c r="O149" s="564"/>
      <c r="P149" s="564"/>
      <c r="Q149" s="1095"/>
      <c r="R149" s="1243"/>
      <c r="S149" s="1208" t="s">
        <v>84</v>
      </c>
      <c r="T149" s="1243"/>
      <c r="U149" s="1208" t="s">
        <v>85</v>
      </c>
      <c r="V149" s="580"/>
      <c r="W149" s="1200"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1"/>
      <c r="B150" s="1201"/>
      <c r="C150" s="1201"/>
      <c r="D150" s="1201"/>
      <c r="E150" s="1201"/>
      <c r="F150" s="1201"/>
      <c r="G150" s="960"/>
      <c r="H150" s="960"/>
      <c r="I150" s="1201"/>
      <c r="J150" s="1201"/>
      <c r="K150" s="968"/>
      <c r="L150" s="602"/>
      <c r="M150" s="648"/>
      <c r="N150" s="588"/>
      <c r="O150" s="564"/>
      <c r="P150" s="564"/>
      <c r="Q150" s="586" t="str">
        <f>R149 &amp; "-" &amp; T149</f>
        <v>-</v>
      </c>
      <c r="R150" s="1207"/>
      <c r="S150" s="1208"/>
      <c r="T150" s="1207"/>
      <c r="U150" s="1208"/>
      <c r="V150" s="580"/>
      <c r="W150" s="1200"/>
      <c r="X150" s="587"/>
      <c r="Y150" s="587"/>
      <c r="Z150" s="587"/>
      <c r="AA150" s="587"/>
      <c r="AB150" s="587"/>
      <c r="AC150" s="587"/>
      <c r="AD150" s="587"/>
      <c r="AE150" s="587"/>
      <c r="AF150" s="587"/>
      <c r="AG150" s="587"/>
      <c r="AH150" s="587"/>
    </row>
    <row r="151" spans="1:35" s="524" customFormat="1" ht="15" customHeight="1">
      <c r="A151" s="1201"/>
      <c r="B151" s="1201"/>
      <c r="C151" s="1201"/>
      <c r="D151" s="1201"/>
      <c r="E151" s="1201"/>
      <c r="F151" s="1201"/>
      <c r="G151" s="962"/>
      <c r="H151" s="960"/>
      <c r="I151" s="1201"/>
      <c r="J151" s="1201"/>
      <c r="K151" s="967"/>
      <c r="L151" s="540"/>
      <c r="M151" s="558" t="s">
        <v>25</v>
      </c>
      <c r="N151" s="553"/>
      <c r="O151" s="547"/>
      <c r="P151" s="547"/>
      <c r="Q151" s="547"/>
      <c r="R151" s="575"/>
      <c r="S151" s="566"/>
      <c r="T151" s="565"/>
      <c r="U151" s="553"/>
      <c r="V151" s="562"/>
      <c r="W151" s="1200"/>
      <c r="X151" s="589"/>
      <c r="Y151" s="589"/>
      <c r="Z151" s="589"/>
      <c r="AA151" s="589"/>
      <c r="AB151" s="589"/>
      <c r="AC151" s="589"/>
      <c r="AD151" s="589"/>
      <c r="AE151" s="589"/>
      <c r="AF151" s="589"/>
      <c r="AG151" s="589"/>
      <c r="AH151" s="589"/>
    </row>
    <row r="152" spans="1:35" s="524" customFormat="1" ht="15" customHeight="1">
      <c r="A152" s="1201"/>
      <c r="B152" s="1201"/>
      <c r="C152" s="1201"/>
      <c r="D152" s="1201"/>
      <c r="E152" s="1201"/>
      <c r="F152" s="962"/>
      <c r="G152" s="962"/>
      <c r="H152" s="960"/>
      <c r="I152" s="120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1"/>
      <c r="B153" s="1201"/>
      <c r="C153" s="1201"/>
      <c r="D153" s="120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1"/>
      <c r="B154" s="1201"/>
      <c r="C154" s="120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1"/>
      <c r="B155" s="120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1">
        <v>1</v>
      </c>
      <c r="B161" s="903"/>
      <c r="C161" s="903"/>
      <c r="D161" s="903"/>
      <c r="E161" s="904"/>
      <c r="F161" s="905"/>
      <c r="G161" s="905"/>
      <c r="H161" s="905"/>
      <c r="I161" s="906"/>
      <c r="J161" s="901"/>
      <c r="K161" s="908"/>
      <c r="L161" s="595">
        <f>mergeValue(A161)</f>
        <v>1</v>
      </c>
      <c r="M161" s="643" t="s">
        <v>20</v>
      </c>
      <c r="N161" s="582"/>
      <c r="O161" s="1294"/>
      <c r="P161" s="1295"/>
      <c r="Q161" s="1295"/>
      <c r="R161" s="1295"/>
      <c r="S161" s="1295"/>
      <c r="T161" s="1295"/>
      <c r="U161" s="1295"/>
      <c r="V161" s="1296"/>
      <c r="W161" s="632" t="s">
        <v>476</v>
      </c>
      <c r="X161" s="587"/>
      <c r="Y161" s="587"/>
      <c r="Z161" s="587"/>
      <c r="AA161" s="587"/>
      <c r="AB161" s="587"/>
      <c r="AC161" s="587"/>
      <c r="AD161" s="587"/>
      <c r="AE161" s="587"/>
      <c r="AF161" s="587"/>
      <c r="AG161" s="587"/>
    </row>
    <row r="162" spans="1:33" s="525" customFormat="1" ht="22.5">
      <c r="A162" s="1201"/>
      <c r="B162" s="1201">
        <v>1</v>
      </c>
      <c r="C162" s="903"/>
      <c r="D162" s="903"/>
      <c r="E162" s="905"/>
      <c r="F162" s="905"/>
      <c r="G162" s="905"/>
      <c r="H162" s="905"/>
      <c r="I162" s="900"/>
      <c r="J162" s="899"/>
      <c r="K162" s="902"/>
      <c r="L162" s="595" t="str">
        <f>mergeValue(A162) &amp;"."&amp; mergeValue(B162)</f>
        <v>1.1</v>
      </c>
      <c r="M162" s="548" t="s">
        <v>16</v>
      </c>
      <c r="N162" s="582"/>
      <c r="O162" s="1294"/>
      <c r="P162" s="1295"/>
      <c r="Q162" s="1295"/>
      <c r="R162" s="1295"/>
      <c r="S162" s="1295"/>
      <c r="T162" s="1295"/>
      <c r="U162" s="1295"/>
      <c r="V162" s="1296"/>
      <c r="W162" s="632" t="s">
        <v>477</v>
      </c>
      <c r="X162" s="587"/>
      <c r="Y162" s="587"/>
      <c r="Z162" s="587"/>
      <c r="AA162" s="587"/>
      <c r="AB162" s="587"/>
      <c r="AC162" s="587"/>
      <c r="AD162" s="587"/>
      <c r="AE162" s="587"/>
      <c r="AF162" s="587"/>
      <c r="AG162" s="587"/>
    </row>
    <row r="163" spans="1:33" s="525" customFormat="1" ht="22.5">
      <c r="A163" s="1201"/>
      <c r="B163" s="1201"/>
      <c r="C163" s="1201">
        <v>1</v>
      </c>
      <c r="D163" s="903"/>
      <c r="E163" s="905"/>
      <c r="F163" s="905"/>
      <c r="G163" s="905"/>
      <c r="H163" s="905"/>
      <c r="I163" s="907"/>
      <c r="J163" s="899"/>
      <c r="K163" s="902"/>
      <c r="L163" s="595" t="str">
        <f>mergeValue(A163) &amp;"."&amp; mergeValue(B163)&amp;"."&amp; mergeValue(C163)</f>
        <v>1.1.1</v>
      </c>
      <c r="M163" s="549" t="s">
        <v>7</v>
      </c>
      <c r="N163" s="582"/>
      <c r="O163" s="1294"/>
      <c r="P163" s="1295"/>
      <c r="Q163" s="1295"/>
      <c r="R163" s="1295"/>
      <c r="S163" s="1295"/>
      <c r="T163" s="1295"/>
      <c r="U163" s="1295"/>
      <c r="V163" s="1296"/>
      <c r="W163" s="632" t="s">
        <v>634</v>
      </c>
      <c r="X163" s="587"/>
      <c r="Y163" s="587"/>
      <c r="Z163" s="587"/>
      <c r="AA163" s="587"/>
      <c r="AB163" s="587"/>
      <c r="AC163" s="587"/>
      <c r="AD163" s="587"/>
      <c r="AE163" s="587"/>
      <c r="AF163" s="587"/>
      <c r="AG163" s="587"/>
    </row>
    <row r="164" spans="1:33" s="525" customFormat="1" ht="22.5">
      <c r="A164" s="1201"/>
      <c r="B164" s="1201"/>
      <c r="C164" s="1201"/>
      <c r="D164" s="1201">
        <v>1</v>
      </c>
      <c r="E164" s="905"/>
      <c r="F164" s="905"/>
      <c r="G164" s="905"/>
      <c r="H164" s="905"/>
      <c r="I164" s="907"/>
      <c r="J164" s="899"/>
      <c r="K164" s="902"/>
      <c r="L164" s="595" t="str">
        <f>mergeValue(A164) &amp;"."&amp; mergeValue(B164)&amp;"."&amp; mergeValue(C164)&amp;"."&amp; mergeValue(D164)</f>
        <v>1.1.1.1</v>
      </c>
      <c r="M164" s="550" t="s">
        <v>22</v>
      </c>
      <c r="N164" s="582"/>
      <c r="O164" s="1294"/>
      <c r="P164" s="1295"/>
      <c r="Q164" s="1295"/>
      <c r="R164" s="1295"/>
      <c r="S164" s="1295"/>
      <c r="T164" s="1295"/>
      <c r="U164" s="1295"/>
      <c r="V164" s="1296"/>
      <c r="W164" s="632" t="s">
        <v>635</v>
      </c>
      <c r="X164" s="587"/>
      <c r="Y164" s="587"/>
      <c r="Z164" s="587"/>
      <c r="AA164" s="587"/>
      <c r="AB164" s="587"/>
      <c r="AC164" s="587"/>
      <c r="AD164" s="587"/>
      <c r="AE164" s="587"/>
      <c r="AF164" s="587"/>
      <c r="AG164" s="587"/>
    </row>
    <row r="165" spans="1:33" s="525" customFormat="1" ht="101.25">
      <c r="A165" s="1201"/>
      <c r="B165" s="1201"/>
      <c r="C165" s="1201"/>
      <c r="D165" s="1201"/>
      <c r="E165" s="1201">
        <v>1</v>
      </c>
      <c r="F165" s="905"/>
      <c r="G165" s="905"/>
      <c r="H165" s="903">
        <v>1</v>
      </c>
      <c r="I165" s="1201">
        <v>1</v>
      </c>
      <c r="J165" s="905"/>
      <c r="K165" s="910"/>
      <c r="L165" s="595" t="str">
        <f>mergeValue(A165) &amp;"."&amp; mergeValue(B165)&amp;"."&amp; mergeValue(C165)&amp;"."&amp; mergeValue(D165)&amp;"."&amp; mergeValue(E165)</f>
        <v>1.1.1.1.1</v>
      </c>
      <c r="M165" s="556" t="s">
        <v>9</v>
      </c>
      <c r="N165" s="583"/>
      <c r="O165" s="1204"/>
      <c r="P165" s="1205"/>
      <c r="Q165" s="1205"/>
      <c r="R165" s="1205"/>
      <c r="S165" s="1205"/>
      <c r="T165" s="1205"/>
      <c r="U165" s="1205"/>
      <c r="V165" s="1206"/>
      <c r="W165" s="632" t="s">
        <v>639</v>
      </c>
      <c r="X165" s="587"/>
      <c r="Y165" s="587"/>
      <c r="Z165" s="587"/>
      <c r="AA165" s="587"/>
      <c r="AB165" s="587"/>
      <c r="AC165" s="587"/>
      <c r="AD165" s="587"/>
      <c r="AE165" s="587"/>
      <c r="AF165" s="587"/>
      <c r="AG165" s="587"/>
    </row>
    <row r="166" spans="1:33" s="525" customFormat="1" ht="90">
      <c r="A166" s="1201"/>
      <c r="B166" s="1201"/>
      <c r="C166" s="1201"/>
      <c r="D166" s="1201"/>
      <c r="E166" s="1201"/>
      <c r="F166" s="1201">
        <v>1</v>
      </c>
      <c r="G166" s="903"/>
      <c r="H166" s="903"/>
      <c r="I166" s="1201"/>
      <c r="J166" s="1201">
        <v>1</v>
      </c>
      <c r="K166" s="911"/>
      <c r="L166" s="595" t="str">
        <f>mergeValue(A166) &amp;"."&amp; mergeValue(B166)&amp;"."&amp; mergeValue(C166)&amp;"."&amp; mergeValue(D166)&amp;"."&amp; mergeValue(E166)&amp;"."&amp; mergeValue(F166)</f>
        <v>1.1.1.1.1.1</v>
      </c>
      <c r="M166" s="557" t="s">
        <v>10</v>
      </c>
      <c r="N166" s="583"/>
      <c r="O166" s="1204"/>
      <c r="P166" s="1205"/>
      <c r="Q166" s="1205"/>
      <c r="R166" s="1205"/>
      <c r="S166" s="1205"/>
      <c r="T166" s="1205"/>
      <c r="U166" s="1205"/>
      <c r="V166" s="1206"/>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01"/>
      <c r="B167" s="1201"/>
      <c r="C167" s="1201"/>
      <c r="D167" s="1201"/>
      <c r="E167" s="1201"/>
      <c r="F167" s="1201"/>
      <c r="G167" s="903">
        <v>1</v>
      </c>
      <c r="H167" s="903"/>
      <c r="I167" s="1201"/>
      <c r="J167" s="1201"/>
      <c r="K167" s="911">
        <v>1</v>
      </c>
      <c r="L167" s="595" t="str">
        <f>mergeValue(A167) &amp;"."&amp; mergeValue(B167)&amp;"."&amp; mergeValue(C167)&amp;"."&amp; mergeValue(D167)&amp;"."&amp; mergeValue(E167)&amp;"."&amp; mergeValue(F167)&amp;"."&amp; mergeValue(G167)</f>
        <v>1.1.1.1.1.1.1</v>
      </c>
      <c r="M167" s="1070"/>
      <c r="N167" s="588"/>
      <c r="O167" s="1079"/>
      <c r="P167" s="564"/>
      <c r="Q167" s="564"/>
      <c r="R167" s="1243"/>
      <c r="S167" s="1208" t="s">
        <v>84</v>
      </c>
      <c r="T167" s="1243"/>
      <c r="U167" s="1208" t="s">
        <v>84</v>
      </c>
      <c r="V167" s="580"/>
      <c r="W167" s="1200"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01"/>
      <c r="B168" s="1201"/>
      <c r="C168" s="1201"/>
      <c r="D168" s="1201"/>
      <c r="E168" s="1201"/>
      <c r="F168" s="1201"/>
      <c r="G168" s="903"/>
      <c r="H168" s="903"/>
      <c r="I168" s="1201"/>
      <c r="J168" s="1201"/>
      <c r="K168" s="911"/>
      <c r="L168" s="602"/>
      <c r="M168" s="648"/>
      <c r="N168" s="588"/>
      <c r="O168" s="586"/>
      <c r="P168" s="564"/>
      <c r="Q168" s="586" t="str">
        <f>R167 &amp; "-" &amp; T167</f>
        <v>-</v>
      </c>
      <c r="R168" s="1207"/>
      <c r="S168" s="1208"/>
      <c r="T168" s="1207"/>
      <c r="U168" s="1208"/>
      <c r="V168" s="580"/>
      <c r="W168" s="1200"/>
      <c r="X168" s="587"/>
      <c r="Y168" s="587"/>
      <c r="Z168" s="587"/>
      <c r="AA168" s="587"/>
      <c r="AB168" s="587"/>
      <c r="AC168" s="587"/>
      <c r="AD168" s="587"/>
      <c r="AE168" s="587"/>
      <c r="AF168" s="587"/>
      <c r="AG168" s="587"/>
    </row>
    <row r="169" spans="1:33" s="524" customFormat="1" ht="15" customHeight="1">
      <c r="A169" s="1201"/>
      <c r="B169" s="1201"/>
      <c r="C169" s="1201"/>
      <c r="D169" s="1201"/>
      <c r="E169" s="1201"/>
      <c r="F169" s="1201"/>
      <c r="G169" s="905"/>
      <c r="H169" s="903"/>
      <c r="I169" s="1201"/>
      <c r="J169" s="1201"/>
      <c r="K169" s="910"/>
      <c r="L169" s="540"/>
      <c r="M169" s="559" t="s">
        <v>25</v>
      </c>
      <c r="N169" s="553"/>
      <c r="O169" s="547"/>
      <c r="P169" s="547"/>
      <c r="Q169" s="547"/>
      <c r="R169" s="575"/>
      <c r="S169" s="566"/>
      <c r="T169" s="565"/>
      <c r="U169" s="553"/>
      <c r="V169" s="562"/>
      <c r="W169" s="1200"/>
      <c r="X169" s="589"/>
      <c r="Y169" s="589"/>
      <c r="Z169" s="589"/>
      <c r="AA169" s="589"/>
      <c r="AB169" s="589"/>
      <c r="AC169" s="589"/>
      <c r="AD169" s="589"/>
      <c r="AE169" s="589"/>
      <c r="AF169" s="589"/>
      <c r="AG169" s="589"/>
    </row>
    <row r="170" spans="1:33" s="524" customFormat="1" ht="15" customHeight="1">
      <c r="A170" s="1201"/>
      <c r="B170" s="1201"/>
      <c r="C170" s="1201"/>
      <c r="D170" s="1201"/>
      <c r="E170" s="1201"/>
      <c r="F170" s="905"/>
      <c r="G170" s="905"/>
      <c r="H170" s="903"/>
      <c r="I170" s="120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1"/>
      <c r="B171" s="1201"/>
      <c r="C171" s="1201"/>
      <c r="D171" s="120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1"/>
      <c r="B172" s="1201"/>
      <c r="C172" s="120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1"/>
      <c r="B173" s="120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1">
        <v>1</v>
      </c>
      <c r="B179" s="982"/>
      <c r="C179" s="982"/>
      <c r="D179" s="982"/>
      <c r="E179" s="982"/>
      <c r="F179" s="982"/>
      <c r="G179" s="983"/>
      <c r="H179" s="983"/>
      <c r="I179" s="985"/>
      <c r="J179" s="977"/>
      <c r="K179" s="977"/>
      <c r="L179" s="726">
        <f>mergeValue(A179)</f>
        <v>1</v>
      </c>
      <c r="M179" s="643" t="s">
        <v>20</v>
      </c>
      <c r="N179" s="718"/>
      <c r="O179" s="1294"/>
      <c r="P179" s="1295"/>
      <c r="Q179" s="1295"/>
      <c r="R179" s="1295"/>
      <c r="S179" s="1295"/>
      <c r="T179" s="1295"/>
      <c r="U179" s="1295"/>
      <c r="V179" s="1295"/>
      <c r="W179" s="1296"/>
      <c r="X179" s="719" t="s">
        <v>476</v>
      </c>
      <c r="Y179" s="721"/>
      <c r="Z179" s="721"/>
      <c r="AA179" s="721"/>
      <c r="AB179" s="721"/>
      <c r="AC179" s="721"/>
      <c r="AD179" s="721"/>
      <c r="AE179" s="721"/>
      <c r="AF179" s="721"/>
      <c r="AG179" s="721"/>
    </row>
    <row r="180" spans="1:47" s="687" customFormat="1" ht="22.5">
      <c r="A180" s="1201"/>
      <c r="B180" s="1201">
        <v>1</v>
      </c>
      <c r="C180" s="982"/>
      <c r="D180" s="982"/>
      <c r="E180" s="982"/>
      <c r="F180" s="982"/>
      <c r="G180" s="987"/>
      <c r="H180" s="984"/>
      <c r="I180" s="989"/>
      <c r="J180" s="974"/>
      <c r="K180" s="973"/>
      <c r="L180" s="726" t="str">
        <f>mergeValue(A180) &amp;"."&amp; mergeValue(B180)</f>
        <v>1.1</v>
      </c>
      <c r="M180" s="694" t="s">
        <v>16</v>
      </c>
      <c r="N180" s="718"/>
      <c r="O180" s="1294"/>
      <c r="P180" s="1295"/>
      <c r="Q180" s="1295"/>
      <c r="R180" s="1295"/>
      <c r="S180" s="1295"/>
      <c r="T180" s="1295"/>
      <c r="U180" s="1295"/>
      <c r="V180" s="1295"/>
      <c r="W180" s="1296"/>
      <c r="X180" s="719" t="s">
        <v>477</v>
      </c>
      <c r="Y180" s="721"/>
      <c r="Z180" s="721"/>
      <c r="AA180" s="721"/>
      <c r="AB180" s="721"/>
      <c r="AC180" s="721"/>
      <c r="AD180" s="721"/>
      <c r="AE180" s="721"/>
      <c r="AF180" s="721"/>
      <c r="AG180" s="721"/>
    </row>
    <row r="181" spans="1:47" s="687" customFormat="1" ht="22.5">
      <c r="A181" s="1201"/>
      <c r="B181" s="1201"/>
      <c r="C181" s="1201">
        <v>1</v>
      </c>
      <c r="D181" s="982"/>
      <c r="E181" s="982"/>
      <c r="F181" s="982"/>
      <c r="G181" s="987"/>
      <c r="H181" s="984"/>
      <c r="I181" s="990"/>
      <c r="J181" s="974"/>
      <c r="K181" s="973"/>
      <c r="L181" s="726" t="str">
        <f>mergeValue(A181) &amp;"."&amp; mergeValue(B181)&amp;"."&amp; mergeValue(C181)</f>
        <v>1.1.1</v>
      </c>
      <c r="M181" s="695" t="s">
        <v>7</v>
      </c>
      <c r="N181" s="718"/>
      <c r="O181" s="1294"/>
      <c r="P181" s="1295"/>
      <c r="Q181" s="1295"/>
      <c r="R181" s="1295"/>
      <c r="S181" s="1295"/>
      <c r="T181" s="1295"/>
      <c r="U181" s="1295"/>
      <c r="V181" s="1295"/>
      <c r="W181" s="1296"/>
      <c r="X181" s="719" t="s">
        <v>634</v>
      </c>
      <c r="Y181" s="721"/>
      <c r="Z181" s="721"/>
      <c r="AA181" s="721"/>
      <c r="AB181" s="721"/>
      <c r="AC181" s="721"/>
      <c r="AD181" s="721"/>
      <c r="AE181" s="721"/>
      <c r="AF181" s="721"/>
      <c r="AG181" s="721"/>
    </row>
    <row r="182" spans="1:47" s="687" customFormat="1" ht="22.5">
      <c r="A182" s="1201"/>
      <c r="B182" s="1201"/>
      <c r="C182" s="1201"/>
      <c r="D182" s="1201">
        <v>1</v>
      </c>
      <c r="E182" s="982"/>
      <c r="F182" s="982"/>
      <c r="G182" s="987"/>
      <c r="H182" s="984"/>
      <c r="I182" s="990"/>
      <c r="J182" s="988"/>
      <c r="K182" s="973"/>
      <c r="L182" s="726" t="str">
        <f>mergeValue(A182) &amp;"."&amp; mergeValue(B182)&amp;"."&amp; mergeValue(C182)&amp;"."&amp; mergeValue(D182)</f>
        <v>1.1.1.1</v>
      </c>
      <c r="M182" s="696" t="s">
        <v>22</v>
      </c>
      <c r="N182" s="718"/>
      <c r="O182" s="1294"/>
      <c r="P182" s="1295"/>
      <c r="Q182" s="1295"/>
      <c r="R182" s="1295"/>
      <c r="S182" s="1295"/>
      <c r="T182" s="1295"/>
      <c r="U182" s="1295"/>
      <c r="V182" s="1295"/>
      <c r="W182" s="1296"/>
      <c r="X182" s="719" t="s">
        <v>688</v>
      </c>
      <c r="Y182" s="721"/>
      <c r="Z182" s="721"/>
      <c r="AA182" s="721"/>
      <c r="AB182" s="721"/>
      <c r="AC182" s="721"/>
      <c r="AD182" s="721"/>
      <c r="AE182" s="721"/>
      <c r="AF182" s="721"/>
      <c r="AG182" s="721"/>
    </row>
    <row r="183" spans="1:47" s="687" customFormat="1" ht="56.25" customHeight="1">
      <c r="A183" s="1201"/>
      <c r="B183" s="1201"/>
      <c r="C183" s="1201"/>
      <c r="D183" s="1201"/>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01"/>
      <c r="B184" s="1201"/>
      <c r="C184" s="1201"/>
      <c r="D184" s="120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1"/>
      <c r="B185" s="1201"/>
      <c r="C185" s="1201"/>
      <c r="D185" s="120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1"/>
      <c r="B186" s="1201"/>
      <c r="C186" s="120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1"/>
      <c r="B187" s="120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1">
        <v>1</v>
      </c>
      <c r="B193" s="1016"/>
      <c r="C193" s="1016"/>
      <c r="D193" s="1016"/>
      <c r="E193" s="1016"/>
      <c r="F193" s="1009"/>
      <c r="G193" s="1015"/>
      <c r="H193" s="1015"/>
      <c r="I193" s="998"/>
      <c r="J193" s="997"/>
      <c r="K193" s="997"/>
      <c r="L193" s="726">
        <f>mergeValue(A193)</f>
        <v>1</v>
      </c>
      <c r="M193" s="643" t="s">
        <v>20</v>
      </c>
      <c r="N193" s="1291"/>
      <c r="O193" s="1292"/>
      <c r="P193" s="1292"/>
      <c r="Q193" s="1292"/>
      <c r="R193" s="1292"/>
      <c r="S193" s="1292"/>
      <c r="T193" s="1292"/>
      <c r="U193" s="1292"/>
      <c r="V193" s="1292"/>
      <c r="W193" s="1292"/>
      <c r="X193" s="1292"/>
      <c r="Y193" s="1292"/>
      <c r="Z193" s="1292"/>
      <c r="AA193" s="1292"/>
      <c r="AB193" s="1292"/>
      <c r="AC193" s="1292"/>
      <c r="AD193" s="1292"/>
      <c r="AE193" s="1292"/>
      <c r="AF193" s="1293"/>
      <c r="AG193" s="719" t="s">
        <v>476</v>
      </c>
      <c r="AH193" s="721"/>
      <c r="AI193" s="721"/>
      <c r="AJ193" s="721"/>
      <c r="AK193" s="721"/>
      <c r="AL193" s="721"/>
      <c r="AM193" s="721"/>
      <c r="AN193" s="721"/>
      <c r="AO193" s="721"/>
      <c r="AP193" s="721"/>
      <c r="AQ193" s="721"/>
      <c r="AR193" s="721"/>
    </row>
    <row r="194" spans="1:46" s="687" customFormat="1" ht="22.5">
      <c r="A194" s="1201"/>
      <c r="B194" s="1201">
        <v>1</v>
      </c>
      <c r="C194" s="1016"/>
      <c r="D194" s="1016"/>
      <c r="E194" s="1016"/>
      <c r="F194" s="1009"/>
      <c r="G194" s="1018"/>
      <c r="H194" s="1019"/>
      <c r="I194" s="999"/>
      <c r="J194" s="994"/>
      <c r="K194" s="992"/>
      <c r="L194" s="726" t="str">
        <f>mergeValue(A194) &amp;"."&amp; mergeValue(B194)</f>
        <v>1.1</v>
      </c>
      <c r="M194" s="694" t="s">
        <v>16</v>
      </c>
      <c r="N194" s="1288"/>
      <c r="O194" s="1289"/>
      <c r="P194" s="1289"/>
      <c r="Q194" s="1289"/>
      <c r="R194" s="1289"/>
      <c r="S194" s="1289"/>
      <c r="T194" s="1289"/>
      <c r="U194" s="1289"/>
      <c r="V194" s="1289"/>
      <c r="W194" s="1289"/>
      <c r="X194" s="1289"/>
      <c r="Y194" s="1289"/>
      <c r="Z194" s="1289"/>
      <c r="AA194" s="1289"/>
      <c r="AB194" s="1289"/>
      <c r="AC194" s="1289"/>
      <c r="AD194" s="1289"/>
      <c r="AE194" s="1289"/>
      <c r="AF194" s="1290"/>
      <c r="AG194" s="719" t="s">
        <v>477</v>
      </c>
      <c r="AH194" s="721"/>
      <c r="AI194" s="721"/>
      <c r="AJ194" s="721"/>
      <c r="AK194" s="721"/>
      <c r="AL194" s="721"/>
      <c r="AM194" s="721"/>
      <c r="AN194" s="721"/>
      <c r="AO194" s="721"/>
      <c r="AP194" s="721"/>
      <c r="AQ194" s="721"/>
      <c r="AR194" s="721"/>
    </row>
    <row r="195" spans="1:46" s="687" customFormat="1" ht="22.5">
      <c r="A195" s="1201"/>
      <c r="B195" s="1201"/>
      <c r="C195" s="1201">
        <v>1</v>
      </c>
      <c r="D195" s="1016"/>
      <c r="E195" s="1016"/>
      <c r="F195" s="1009"/>
      <c r="G195" s="1018"/>
      <c r="H195" s="1019"/>
      <c r="I195" s="999"/>
      <c r="J195" s="994"/>
      <c r="K195" s="992"/>
      <c r="L195" s="726" t="str">
        <f>mergeValue(A195) &amp;"."&amp; mergeValue(B195)&amp;"."&amp; mergeValue(C195)</f>
        <v>1.1.1</v>
      </c>
      <c r="M195" s="695" t="s">
        <v>7</v>
      </c>
      <c r="N195" s="1288"/>
      <c r="O195" s="1289"/>
      <c r="P195" s="1289"/>
      <c r="Q195" s="1289"/>
      <c r="R195" s="1289"/>
      <c r="S195" s="1289"/>
      <c r="T195" s="1289"/>
      <c r="U195" s="1289"/>
      <c r="V195" s="1289"/>
      <c r="W195" s="1289"/>
      <c r="X195" s="1289"/>
      <c r="Y195" s="1289"/>
      <c r="Z195" s="1289"/>
      <c r="AA195" s="1289"/>
      <c r="AB195" s="1289"/>
      <c r="AC195" s="1289"/>
      <c r="AD195" s="1289"/>
      <c r="AE195" s="1289"/>
      <c r="AF195" s="1290"/>
      <c r="AG195" s="719" t="s">
        <v>634</v>
      </c>
      <c r="AH195" s="721"/>
      <c r="AI195" s="721"/>
      <c r="AJ195" s="721"/>
      <c r="AK195" s="721"/>
      <c r="AL195" s="721"/>
      <c r="AM195" s="721"/>
      <c r="AN195" s="721"/>
      <c r="AO195" s="721"/>
      <c r="AP195" s="721"/>
      <c r="AQ195" s="721"/>
      <c r="AR195" s="721"/>
    </row>
    <row r="196" spans="1:46" s="687" customFormat="1" ht="15" customHeight="1">
      <c r="A196" s="1201"/>
      <c r="B196" s="1201"/>
      <c r="C196" s="1201"/>
      <c r="D196" s="1201">
        <v>1</v>
      </c>
      <c r="E196" s="1016"/>
      <c r="F196" s="1009"/>
      <c r="G196" s="1018"/>
      <c r="H196" s="1019"/>
      <c r="I196" s="999"/>
      <c r="J196" s="994"/>
      <c r="K196" s="992"/>
      <c r="L196" s="726" t="str">
        <f>mergeValue(A196) &amp;"."&amp; mergeValue(B196)&amp;"."&amp; mergeValue(C196)&amp;"."&amp; mergeValue(D196)</f>
        <v>1.1.1.1</v>
      </c>
      <c r="M196" s="696" t="s">
        <v>22</v>
      </c>
      <c r="N196" s="1288"/>
      <c r="O196" s="1289"/>
      <c r="P196" s="1289"/>
      <c r="Q196" s="1289"/>
      <c r="R196" s="1289"/>
      <c r="S196" s="1289"/>
      <c r="T196" s="1289"/>
      <c r="U196" s="1289"/>
      <c r="V196" s="1289"/>
      <c r="W196" s="1289"/>
      <c r="X196" s="1289"/>
      <c r="Y196" s="1289"/>
      <c r="Z196" s="1289"/>
      <c r="AA196" s="1289"/>
      <c r="AB196" s="1289"/>
      <c r="AC196" s="1289"/>
      <c r="AD196" s="1289"/>
      <c r="AE196" s="1289"/>
      <c r="AF196" s="1290"/>
      <c r="AG196" s="719" t="s">
        <v>681</v>
      </c>
      <c r="AH196" s="721"/>
      <c r="AI196" s="721"/>
      <c r="AJ196" s="721"/>
      <c r="AK196" s="721"/>
      <c r="AL196" s="721"/>
      <c r="AM196" s="721"/>
      <c r="AN196" s="721"/>
      <c r="AO196" s="721"/>
      <c r="AP196" s="721"/>
      <c r="AQ196" s="721"/>
      <c r="AR196" s="721"/>
    </row>
    <row r="197" spans="1:46" s="687" customFormat="1" ht="17.100000000000001" customHeight="1">
      <c r="A197" s="1201"/>
      <c r="B197" s="1201"/>
      <c r="C197" s="1201"/>
      <c r="D197" s="1201"/>
      <c r="E197" s="1201">
        <v>1</v>
      </c>
      <c r="F197" s="1009"/>
      <c r="G197" s="1018"/>
      <c r="H197" s="1019"/>
      <c r="I197" s="1020"/>
      <c r="J197" s="1010"/>
      <c r="K197" s="1148"/>
      <c r="L197" s="1262" t="str">
        <f>mergeValue(A197) &amp;"."&amp; mergeValue(B197)&amp;"."&amp; mergeValue(C197)&amp;"."&amp; mergeValue(D197)&amp;"."&amp; mergeValue(E197)</f>
        <v>1.1.1.1.1</v>
      </c>
      <c r="M197" s="1263"/>
      <c r="N197" s="1208" t="s">
        <v>85</v>
      </c>
      <c r="O197" s="1270"/>
      <c r="P197" s="1268">
        <v>1</v>
      </c>
      <c r="Q197" s="1319"/>
      <c r="R197" s="1208" t="s">
        <v>85</v>
      </c>
      <c r="S197" s="1270"/>
      <c r="T197" s="1268">
        <v>1</v>
      </c>
      <c r="U197" s="1319"/>
      <c r="V197" s="1208" t="s">
        <v>85</v>
      </c>
      <c r="W197" s="703"/>
      <c r="X197" s="691">
        <v>1</v>
      </c>
      <c r="Y197" s="1097"/>
      <c r="Z197" s="673"/>
      <c r="AA197" s="673"/>
      <c r="AB197" s="1243"/>
      <c r="AC197" s="1208" t="s">
        <v>84</v>
      </c>
      <c r="AD197" s="1243"/>
      <c r="AE197" s="1208" t="s">
        <v>84</v>
      </c>
      <c r="AF197" s="717"/>
      <c r="AG197" s="1265"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1"/>
      <c r="B198" s="1201"/>
      <c r="C198" s="1201"/>
      <c r="D198" s="1201"/>
      <c r="E198" s="1201"/>
      <c r="F198" s="1009"/>
      <c r="G198" s="1018"/>
      <c r="H198" s="1019"/>
      <c r="I198" s="1020"/>
      <c r="J198" s="1010"/>
      <c r="K198" s="1148"/>
      <c r="L198" s="1262"/>
      <c r="M198" s="1263"/>
      <c r="N198" s="1208"/>
      <c r="O198" s="1270"/>
      <c r="P198" s="1268"/>
      <c r="Q198" s="1319"/>
      <c r="R198" s="1208"/>
      <c r="S198" s="1270"/>
      <c r="T198" s="1268"/>
      <c r="U198" s="1319"/>
      <c r="V198" s="1208"/>
      <c r="W198" s="728"/>
      <c r="X198" s="707"/>
      <c r="Y198" s="707"/>
      <c r="Z198" s="709"/>
      <c r="AA198" s="605" t="str">
        <f>AB197 &amp; "-" &amp; AD197</f>
        <v>-</v>
      </c>
      <c r="AB198" s="1207"/>
      <c r="AC198" s="1208"/>
      <c r="AD198" s="1207"/>
      <c r="AE198" s="1208"/>
      <c r="AF198" s="675"/>
      <c r="AG198" s="1266"/>
      <c r="AH198" s="721"/>
      <c r="AI198" s="724"/>
      <c r="AJ198" s="724"/>
      <c r="AK198" s="724"/>
      <c r="AL198" s="724"/>
      <c r="AM198" s="724"/>
      <c r="AN198" s="724"/>
      <c r="AO198" s="721"/>
      <c r="AP198" s="721"/>
      <c r="AQ198" s="721"/>
      <c r="AR198" s="721"/>
    </row>
    <row r="199" spans="1:46" s="687" customFormat="1" ht="17.100000000000001" customHeight="1">
      <c r="A199" s="1201"/>
      <c r="B199" s="1201"/>
      <c r="C199" s="1201"/>
      <c r="D199" s="1201"/>
      <c r="E199" s="1201"/>
      <c r="F199" s="1009"/>
      <c r="G199" s="1018"/>
      <c r="H199" s="1019"/>
      <c r="I199" s="1020"/>
      <c r="J199" s="1010"/>
      <c r="K199" s="1148"/>
      <c r="L199" s="1262"/>
      <c r="M199" s="1263"/>
      <c r="N199" s="1208"/>
      <c r="O199" s="1270"/>
      <c r="P199" s="1268"/>
      <c r="Q199" s="1319"/>
      <c r="R199" s="1208"/>
      <c r="S199" s="604"/>
      <c r="T199" s="700"/>
      <c r="U199" s="707"/>
      <c r="V199" s="708"/>
      <c r="W199" s="708"/>
      <c r="X199" s="708"/>
      <c r="Y199" s="708"/>
      <c r="Z199" s="709"/>
      <c r="AA199" s="709"/>
      <c r="AB199" s="710"/>
      <c r="AC199" s="706"/>
      <c r="AD199" s="706"/>
      <c r="AE199" s="710"/>
      <c r="AF199" s="706"/>
      <c r="AG199" s="1266"/>
      <c r="AH199" s="721"/>
      <c r="AI199" s="724"/>
      <c r="AJ199" s="724"/>
      <c r="AK199" s="724"/>
      <c r="AL199" s="724"/>
      <c r="AM199" s="724"/>
      <c r="AN199" s="724"/>
      <c r="AO199" s="721"/>
      <c r="AP199" s="721"/>
      <c r="AQ199" s="721"/>
      <c r="AR199" s="721"/>
    </row>
    <row r="200" spans="1:46" s="687" customFormat="1" ht="17.100000000000001" customHeight="1">
      <c r="A200" s="1201"/>
      <c r="B200" s="1201"/>
      <c r="C200" s="1201"/>
      <c r="D200" s="1201"/>
      <c r="E200" s="1201"/>
      <c r="F200" s="1009"/>
      <c r="G200" s="1018"/>
      <c r="H200" s="1019"/>
      <c r="I200" s="1020"/>
      <c r="J200" s="1010"/>
      <c r="K200" s="1148"/>
      <c r="L200" s="1262"/>
      <c r="M200" s="1263"/>
      <c r="N200" s="1208"/>
      <c r="O200" s="711"/>
      <c r="P200" s="713"/>
      <c r="Q200" s="712"/>
      <c r="R200" s="708"/>
      <c r="S200" s="708"/>
      <c r="T200" s="708"/>
      <c r="U200" s="708"/>
      <c r="V200" s="708"/>
      <c r="W200" s="708"/>
      <c r="X200" s="708"/>
      <c r="Y200" s="708"/>
      <c r="Z200" s="709"/>
      <c r="AA200" s="709"/>
      <c r="AB200" s="710"/>
      <c r="AC200" s="706"/>
      <c r="AD200" s="706"/>
      <c r="AE200" s="710"/>
      <c r="AF200" s="706"/>
      <c r="AG200" s="1266"/>
      <c r="AH200" s="721"/>
      <c r="AI200" s="724"/>
      <c r="AJ200" s="724"/>
      <c r="AK200" s="724"/>
      <c r="AL200" s="724"/>
      <c r="AM200" s="724"/>
      <c r="AN200" s="724"/>
      <c r="AO200" s="721"/>
      <c r="AP200" s="721"/>
      <c r="AQ200" s="721"/>
      <c r="AR200" s="721"/>
    </row>
    <row r="201" spans="1:46" s="686" customFormat="1" ht="15" customHeight="1">
      <c r="A201" s="1201"/>
      <c r="B201" s="1201"/>
      <c r="C201" s="1201"/>
      <c r="D201" s="1201"/>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7"/>
      <c r="AH201" s="723"/>
      <c r="AI201" s="723"/>
      <c r="AJ201" s="725"/>
      <c r="AK201" s="725"/>
      <c r="AL201" s="725"/>
      <c r="AM201" s="725"/>
      <c r="AN201" s="725"/>
      <c r="AO201" s="723"/>
      <c r="AP201" s="723"/>
      <c r="AQ201" s="723"/>
      <c r="AR201" s="723"/>
    </row>
    <row r="202" spans="1:46" s="686" customFormat="1" ht="15" customHeight="1">
      <c r="A202" s="1201"/>
      <c r="B202" s="1201"/>
      <c r="C202" s="1201"/>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1"/>
      <c r="B203" s="1201"/>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1"/>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3"/>
      <c r="R207" s="157"/>
      <c r="S207" s="157"/>
      <c r="T207" s="157"/>
      <c r="U207" s="120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3"/>
      <c r="R208" s="157"/>
      <c r="S208" s="157"/>
      <c r="T208" s="157"/>
      <c r="U208" s="1203"/>
      <c r="V208" s="157"/>
      <c r="W208" s="157"/>
      <c r="X208" s="157"/>
      <c r="Y208" s="157"/>
      <c r="Z208" s="157"/>
      <c r="AA208" s="157"/>
      <c r="AB208" s="157"/>
      <c r="AC208" s="157"/>
    </row>
    <row r="209" spans="1:83" ht="15" customHeight="1">
      <c r="G209" s="156"/>
      <c r="H209" s="157"/>
      <c r="I209" s="157"/>
      <c r="J209" s="85"/>
      <c r="K209" s="157"/>
      <c r="L209" s="157"/>
      <c r="M209" s="157"/>
      <c r="N209" s="157"/>
      <c r="O209" s="157"/>
      <c r="Q209" s="120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7" t="s">
        <v>85</v>
      </c>
      <c r="O211" s="1270"/>
      <c r="P211" s="1268">
        <v>1</v>
      </c>
      <c r="Q211" s="1298"/>
      <c r="R211" s="1208" t="s">
        <v>84</v>
      </c>
      <c r="S211" s="1299"/>
      <c r="T211" s="1286">
        <v>1</v>
      </c>
      <c r="U211" s="1204"/>
      <c r="V211" s="1208"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7"/>
      <c r="O212" s="1270"/>
      <c r="P212" s="1268"/>
      <c r="Q212" s="1298"/>
      <c r="R212" s="1208"/>
      <c r="S212" s="1300"/>
      <c r="T212" s="1287"/>
      <c r="U212" s="1204"/>
      <c r="V212" s="1208"/>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7"/>
      <c r="O213" s="1270"/>
      <c r="P213" s="1268"/>
      <c r="Q213" s="1298"/>
      <c r="R213" s="1208"/>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1">
        <v>1</v>
      </c>
      <c r="B220" s="885"/>
      <c r="C220" s="885"/>
      <c r="D220" s="885"/>
      <c r="E220" s="886"/>
      <c r="F220" s="887"/>
      <c r="G220" s="887"/>
      <c r="H220" s="887"/>
      <c r="I220" s="888"/>
      <c r="J220" s="883"/>
      <c r="K220" s="890"/>
      <c r="L220" s="783">
        <f>mergeValue(A220)</f>
        <v>1</v>
      </c>
      <c r="M220" s="643" t="s">
        <v>20</v>
      </c>
      <c r="N220" s="648"/>
      <c r="O220" s="1280"/>
      <c r="P220" s="1281"/>
      <c r="Q220" s="1281"/>
      <c r="R220" s="1281"/>
      <c r="S220" s="1281"/>
      <c r="T220" s="1281"/>
      <c r="U220" s="1281"/>
      <c r="V220" s="1282"/>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1"/>
      <c r="B221" s="1201">
        <v>1</v>
      </c>
      <c r="C221" s="885"/>
      <c r="D221" s="885"/>
      <c r="E221" s="887"/>
      <c r="F221" s="887"/>
      <c r="G221" s="887"/>
      <c r="H221" s="887"/>
      <c r="I221" s="882"/>
      <c r="J221" s="881"/>
      <c r="K221" s="884"/>
      <c r="L221" s="783" t="str">
        <f>mergeValue(A221) &amp;"."&amp; mergeValue(B221)</f>
        <v>1.1</v>
      </c>
      <c r="M221" s="694" t="s">
        <v>16</v>
      </c>
      <c r="N221" s="648"/>
      <c r="O221" s="1280"/>
      <c r="P221" s="1281"/>
      <c r="Q221" s="1281"/>
      <c r="R221" s="1281"/>
      <c r="S221" s="1281"/>
      <c r="T221" s="1281"/>
      <c r="U221" s="1281"/>
      <c r="V221" s="1282"/>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1"/>
      <c r="B222" s="1201"/>
      <c r="C222" s="1201">
        <v>1</v>
      </c>
      <c r="D222" s="885"/>
      <c r="E222" s="887"/>
      <c r="F222" s="887"/>
      <c r="G222" s="887"/>
      <c r="H222" s="887"/>
      <c r="I222" s="889"/>
      <c r="J222" s="881"/>
      <c r="K222" s="884"/>
      <c r="L222" s="783" t="str">
        <f>mergeValue(A222) &amp;"."&amp; mergeValue(B222)&amp;"."&amp; mergeValue(C222)</f>
        <v>1.1.1</v>
      </c>
      <c r="M222" s="695" t="s">
        <v>7</v>
      </c>
      <c r="N222" s="648"/>
      <c r="O222" s="1280"/>
      <c r="P222" s="1281"/>
      <c r="Q222" s="1281"/>
      <c r="R222" s="1281"/>
      <c r="S222" s="1281"/>
      <c r="T222" s="1281"/>
      <c r="U222" s="1281"/>
      <c r="V222" s="1282"/>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1"/>
      <c r="B223" s="1201"/>
      <c r="C223" s="1201"/>
      <c r="D223" s="1201">
        <v>1</v>
      </c>
      <c r="E223" s="887"/>
      <c r="F223" s="887"/>
      <c r="G223" s="887"/>
      <c r="H223" s="887"/>
      <c r="I223" s="889"/>
      <c r="J223" s="881"/>
      <c r="K223" s="884"/>
      <c r="L223" s="783" t="str">
        <f>mergeValue(A223) &amp;"."&amp; mergeValue(B223)&amp;"."&amp; mergeValue(C223)&amp;"."&amp; mergeValue(D223)</f>
        <v>1.1.1.1</v>
      </c>
      <c r="M223" s="696" t="s">
        <v>22</v>
      </c>
      <c r="N223" s="648"/>
      <c r="O223" s="1280"/>
      <c r="P223" s="1281"/>
      <c r="Q223" s="1281"/>
      <c r="R223" s="1281"/>
      <c r="S223" s="1281"/>
      <c r="T223" s="1281"/>
      <c r="U223" s="1281"/>
      <c r="V223" s="1282"/>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1"/>
      <c r="B224" s="1201"/>
      <c r="C224" s="1201"/>
      <c r="D224" s="1201"/>
      <c r="E224" s="1201">
        <v>1</v>
      </c>
      <c r="F224" s="887"/>
      <c r="G224" s="887"/>
      <c r="H224" s="885">
        <v>1</v>
      </c>
      <c r="I224" s="1201">
        <v>1</v>
      </c>
      <c r="J224" s="887"/>
      <c r="K224" s="892"/>
      <c r="L224" s="783" t="str">
        <f>mergeValue(A224) &amp;"."&amp; mergeValue(B224)&amp;"."&amp; mergeValue(C224)&amp;"."&amp; mergeValue(D224)&amp;"."&amp; mergeValue(E224)</f>
        <v>1.1.1.1.1</v>
      </c>
      <c r="M224" s="556" t="s">
        <v>9</v>
      </c>
      <c r="N224" s="648"/>
      <c r="O224" s="1204"/>
      <c r="P224" s="1205"/>
      <c r="Q224" s="1205"/>
      <c r="R224" s="1205"/>
      <c r="S224" s="1205"/>
      <c r="T224" s="1205"/>
      <c r="U224" s="1205"/>
      <c r="V224" s="1206"/>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1"/>
      <c r="B225" s="1201"/>
      <c r="C225" s="1201"/>
      <c r="D225" s="1201"/>
      <c r="E225" s="1201"/>
      <c r="F225" s="1201">
        <v>1</v>
      </c>
      <c r="G225" s="885"/>
      <c r="H225" s="885"/>
      <c r="I225" s="1201"/>
      <c r="J225" s="1201">
        <v>1</v>
      </c>
      <c r="K225" s="893"/>
      <c r="L225" s="783" t="str">
        <f>mergeValue(A225) &amp;"."&amp; mergeValue(B225)&amp;"."&amp; mergeValue(C225)&amp;"."&amp; mergeValue(D225)&amp;"."&amp; mergeValue(E225)&amp;"."&amp; mergeValue(F225)</f>
        <v>1.1.1.1.1.1</v>
      </c>
      <c r="M225" s="557" t="s">
        <v>10</v>
      </c>
      <c r="N225" s="648"/>
      <c r="O225" s="1204"/>
      <c r="P225" s="1205"/>
      <c r="Q225" s="1205"/>
      <c r="R225" s="1205"/>
      <c r="S225" s="1205"/>
      <c r="T225" s="1205"/>
      <c r="U225" s="1205"/>
      <c r="V225" s="1206"/>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1"/>
      <c r="B226" s="1201"/>
      <c r="C226" s="1201"/>
      <c r="D226" s="1201"/>
      <c r="E226" s="1201"/>
      <c r="F226" s="1201"/>
      <c r="G226" s="885">
        <v>1</v>
      </c>
      <c r="H226" s="885"/>
      <c r="I226" s="1201"/>
      <c r="J226" s="1201"/>
      <c r="K226" s="893">
        <v>1</v>
      </c>
      <c r="L226" s="783" t="str">
        <f>mergeValue(A226) &amp;"."&amp; mergeValue(B226)&amp;"."&amp; mergeValue(C226)&amp;"."&amp; mergeValue(D226)&amp;"."&amp; mergeValue(E226)&amp;"."&amp; mergeValue(F226)&amp;"."&amp; mergeValue(G226)</f>
        <v>1.1.1.1.1.1.1</v>
      </c>
      <c r="M226" s="1070"/>
      <c r="N226" s="648"/>
      <c r="O226" s="765"/>
      <c r="P226" s="765"/>
      <c r="Q226" s="765"/>
      <c r="R226" s="1207"/>
      <c r="S226" s="1208" t="s">
        <v>84</v>
      </c>
      <c r="T226" s="1207"/>
      <c r="U226" s="1208" t="s">
        <v>84</v>
      </c>
      <c r="V226" s="765"/>
      <c r="W226" s="1200"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1"/>
      <c r="B227" s="1201"/>
      <c r="C227" s="1201"/>
      <c r="D227" s="1201"/>
      <c r="E227" s="1201"/>
      <c r="F227" s="1201"/>
      <c r="G227" s="885"/>
      <c r="H227" s="885"/>
      <c r="I227" s="1201"/>
      <c r="J227" s="1201"/>
      <c r="K227" s="893"/>
      <c r="L227" s="802"/>
      <c r="M227" s="648"/>
      <c r="N227" s="648"/>
      <c r="O227" s="765"/>
      <c r="P227" s="765"/>
      <c r="Q227" s="771" t="str">
        <f>R226 &amp; "-" &amp; T226</f>
        <v>-</v>
      </c>
      <c r="R227" s="1207"/>
      <c r="S227" s="1208"/>
      <c r="T227" s="1207"/>
      <c r="U227" s="1208"/>
      <c r="V227" s="765"/>
      <c r="W227" s="1200"/>
      <c r="X227" s="810"/>
      <c r="Y227" s="831"/>
      <c r="Z227" s="831" t="str">
        <f t="shared" si="3"/>
        <v/>
      </c>
      <c r="AA227" s="831"/>
      <c r="AB227" s="831"/>
      <c r="AC227" s="831"/>
      <c r="AD227" s="810"/>
      <c r="AE227" s="810"/>
      <c r="AF227" s="810"/>
      <c r="AG227" s="810"/>
      <c r="AH227" s="810"/>
      <c r="AI227" s="810"/>
      <c r="AJ227" s="810"/>
    </row>
    <row r="228" spans="1:36" s="801" customFormat="1" ht="15" customHeight="1">
      <c r="A228" s="1201"/>
      <c r="B228" s="1201"/>
      <c r="C228" s="1201"/>
      <c r="D228" s="1201"/>
      <c r="E228" s="1201"/>
      <c r="F228" s="1201"/>
      <c r="G228" s="887"/>
      <c r="H228" s="885"/>
      <c r="I228" s="1201"/>
      <c r="J228" s="1201"/>
      <c r="K228" s="892"/>
      <c r="L228" s="690"/>
      <c r="M228" s="559" t="s">
        <v>25</v>
      </c>
      <c r="N228" s="767"/>
      <c r="O228" s="767"/>
      <c r="P228" s="767"/>
      <c r="Q228" s="767"/>
      <c r="R228" s="767"/>
      <c r="S228" s="767"/>
      <c r="T228" s="767"/>
      <c r="U228" s="767"/>
      <c r="V228" s="764"/>
      <c r="W228" s="1200"/>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1"/>
      <c r="B229" s="1201"/>
      <c r="C229" s="1201"/>
      <c r="D229" s="1201"/>
      <c r="E229" s="1201"/>
      <c r="F229" s="887"/>
      <c r="G229" s="887"/>
      <c r="H229" s="885"/>
      <c r="I229" s="120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1"/>
      <c r="B230" s="1201"/>
      <c r="C230" s="1201"/>
      <c r="D230" s="120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1"/>
      <c r="B231" s="1201"/>
      <c r="C231" s="120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1"/>
      <c r="B232" s="120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1">
        <v>1</v>
      </c>
      <c r="B238" s="1016"/>
      <c r="C238" s="1016"/>
      <c r="D238" s="1016"/>
      <c r="E238" s="983"/>
      <c r="F238" s="1027"/>
      <c r="G238" s="1027"/>
      <c r="H238" s="1027"/>
      <c r="I238" s="985"/>
      <c r="J238" s="981"/>
      <c r="K238" s="965"/>
      <c r="L238" s="1031">
        <f>mergeValue(A238)</f>
        <v>1</v>
      </c>
      <c r="M238" s="643" t="s">
        <v>20</v>
      </c>
      <c r="N238" s="648"/>
      <c r="O238" s="1280"/>
      <c r="P238" s="1281"/>
      <c r="Q238" s="1281"/>
      <c r="R238" s="1281"/>
      <c r="S238" s="1281"/>
      <c r="T238" s="1281"/>
      <c r="U238" s="1281"/>
      <c r="V238" s="1282"/>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1"/>
      <c r="B239" s="1201">
        <v>1</v>
      </c>
      <c r="C239" s="1016"/>
      <c r="D239" s="1016"/>
      <c r="E239" s="1027"/>
      <c r="F239" s="1027"/>
      <c r="G239" s="1027"/>
      <c r="H239" s="1027"/>
      <c r="I239" s="1022"/>
      <c r="J239" s="956"/>
      <c r="K239" s="959"/>
      <c r="L239" s="1031" t="str">
        <f>mergeValue(A239) &amp;"."&amp; mergeValue(B239)</f>
        <v>1.1</v>
      </c>
      <c r="M239" s="694" t="s">
        <v>16</v>
      </c>
      <c r="N239" s="648"/>
      <c r="O239" s="1280"/>
      <c r="P239" s="1281"/>
      <c r="Q239" s="1281"/>
      <c r="R239" s="1281"/>
      <c r="S239" s="1281"/>
      <c r="T239" s="1281"/>
      <c r="U239" s="1281"/>
      <c r="V239" s="1282"/>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1"/>
      <c r="B240" s="1201"/>
      <c r="C240" s="1201">
        <v>1</v>
      </c>
      <c r="D240" s="1016"/>
      <c r="E240" s="1027"/>
      <c r="F240" s="1027"/>
      <c r="G240" s="1027"/>
      <c r="H240" s="1027"/>
      <c r="I240" s="964"/>
      <c r="J240" s="956"/>
      <c r="K240" s="959"/>
      <c r="L240" s="1031" t="str">
        <f>mergeValue(A240) &amp;"."&amp; mergeValue(B240)&amp;"."&amp; mergeValue(C240)</f>
        <v>1.1.1</v>
      </c>
      <c r="M240" s="695" t="s">
        <v>7</v>
      </c>
      <c r="N240" s="648"/>
      <c r="O240" s="1280"/>
      <c r="P240" s="1281"/>
      <c r="Q240" s="1281"/>
      <c r="R240" s="1281"/>
      <c r="S240" s="1281"/>
      <c r="T240" s="1281"/>
      <c r="U240" s="1281"/>
      <c r="V240" s="1282"/>
      <c r="W240" s="632" t="s">
        <v>634</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1"/>
      <c r="B241" s="1201"/>
      <c r="C241" s="1201"/>
      <c r="D241" s="1201">
        <v>1</v>
      </c>
      <c r="E241" s="1027"/>
      <c r="F241" s="1027"/>
      <c r="G241" s="1027"/>
      <c r="H241" s="1027"/>
      <c r="I241" s="964"/>
      <c r="J241" s="956"/>
      <c r="K241" s="959"/>
      <c r="L241" s="1031" t="str">
        <f>mergeValue(A241) &amp;"."&amp; mergeValue(B241)&amp;"."&amp; mergeValue(C241)&amp;"."&amp; mergeValue(D241)</f>
        <v>1.1.1.1</v>
      </c>
      <c r="M241" s="696" t="s">
        <v>22</v>
      </c>
      <c r="N241" s="648"/>
      <c r="O241" s="1280"/>
      <c r="P241" s="1281"/>
      <c r="Q241" s="1281"/>
      <c r="R241" s="1281"/>
      <c r="S241" s="1281"/>
      <c r="T241" s="1281"/>
      <c r="U241" s="1281"/>
      <c r="V241" s="1282"/>
      <c r="W241" s="632" t="s">
        <v>635</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1"/>
      <c r="B242" s="1201"/>
      <c r="C242" s="1201"/>
      <c r="D242" s="1201"/>
      <c r="E242" s="1201">
        <v>1</v>
      </c>
      <c r="F242" s="1027"/>
      <c r="G242" s="1027"/>
      <c r="H242" s="1016">
        <v>1</v>
      </c>
      <c r="I242" s="1201">
        <v>1</v>
      </c>
      <c r="J242" s="1027"/>
      <c r="K242" s="967"/>
      <c r="L242" s="1031" t="str">
        <f>mergeValue(A242) &amp;"."&amp; mergeValue(B242)&amp;"."&amp; mergeValue(C242)&amp;"."&amp; mergeValue(D242)&amp;"."&amp; mergeValue(E242)</f>
        <v>1.1.1.1.1</v>
      </c>
      <c r="M242" s="556" t="s">
        <v>9</v>
      </c>
      <c r="N242" s="648"/>
      <c r="O242" s="1204"/>
      <c r="P242" s="1205"/>
      <c r="Q242" s="1205"/>
      <c r="R242" s="1205"/>
      <c r="S242" s="1205"/>
      <c r="T242" s="1205"/>
      <c r="U242" s="1205"/>
      <c r="V242" s="1206"/>
      <c r="W242" s="632" t="s">
        <v>639</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1"/>
      <c r="B243" s="1201"/>
      <c r="C243" s="1201"/>
      <c r="D243" s="1201"/>
      <c r="E243" s="1201"/>
      <c r="F243" s="1201">
        <v>1</v>
      </c>
      <c r="G243" s="1016"/>
      <c r="H243" s="1016"/>
      <c r="I243" s="1201"/>
      <c r="J243" s="1201">
        <v>1</v>
      </c>
      <c r="K243" s="968"/>
      <c r="L243" s="1031" t="str">
        <f>mergeValue(A243) &amp;"."&amp; mergeValue(B243)&amp;"."&amp; mergeValue(C243)&amp;"."&amp; mergeValue(D243)&amp;"."&amp; mergeValue(E243)&amp;"."&amp; mergeValue(F243)</f>
        <v>1.1.1.1.1.1</v>
      </c>
      <c r="M243" s="557" t="s">
        <v>10</v>
      </c>
      <c r="N243" s="648"/>
      <c r="O243" s="1204"/>
      <c r="P243" s="1205"/>
      <c r="Q243" s="1205"/>
      <c r="R243" s="1205"/>
      <c r="S243" s="1205"/>
      <c r="T243" s="1205"/>
      <c r="U243" s="1205"/>
      <c r="V243" s="1206"/>
      <c r="W243" s="632" t="s">
        <v>637</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1"/>
      <c r="B244" s="1201"/>
      <c r="C244" s="1201"/>
      <c r="D244" s="1201"/>
      <c r="E244" s="1201"/>
      <c r="F244" s="1201"/>
      <c r="G244" s="1016">
        <v>1</v>
      </c>
      <c r="H244" s="1016"/>
      <c r="I244" s="1201"/>
      <c r="J244" s="1201"/>
      <c r="K244" s="968">
        <v>1</v>
      </c>
      <c r="L244" s="1031" t="str">
        <f>mergeValue(A244) &amp;"."&amp; mergeValue(B244)&amp;"."&amp; mergeValue(C244)&amp;"."&amp; mergeValue(D244)&amp;"."&amp; mergeValue(E244)&amp;"."&amp; mergeValue(F244)&amp;"."&amp; mergeValue(G244)</f>
        <v>1.1.1.1.1.1.1</v>
      </c>
      <c r="M244" s="1070"/>
      <c r="N244" s="648"/>
      <c r="O244" s="765"/>
      <c r="P244" s="765"/>
      <c r="Q244" s="1095"/>
      <c r="R244" s="1207"/>
      <c r="S244" s="1208" t="s">
        <v>84</v>
      </c>
      <c r="T244" s="1207"/>
      <c r="U244" s="1208" t="s">
        <v>84</v>
      </c>
      <c r="V244" s="765"/>
      <c r="W244" s="1218" t="s">
        <v>656</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1"/>
      <c r="B245" s="1201"/>
      <c r="C245" s="1201"/>
      <c r="D245" s="1201"/>
      <c r="E245" s="1201"/>
      <c r="F245" s="1201"/>
      <c r="G245" s="1016"/>
      <c r="H245" s="1016"/>
      <c r="I245" s="1201"/>
      <c r="J245" s="1201"/>
      <c r="K245" s="968"/>
      <c r="L245" s="802"/>
      <c r="M245" s="648"/>
      <c r="N245" s="648"/>
      <c r="O245" s="765"/>
      <c r="P245" s="765"/>
      <c r="Q245" s="771" t="str">
        <f>R244 &amp; "-" &amp; T244</f>
        <v>-</v>
      </c>
      <c r="R245" s="1207"/>
      <c r="S245" s="1208"/>
      <c r="T245" s="1207"/>
      <c r="U245" s="1208"/>
      <c r="V245" s="765"/>
      <c r="W245" s="1219"/>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1"/>
      <c r="B246" s="1201"/>
      <c r="C246" s="1201"/>
      <c r="D246" s="1201"/>
      <c r="E246" s="1201"/>
      <c r="F246" s="1201"/>
      <c r="G246" s="1027"/>
      <c r="H246" s="1016"/>
      <c r="I246" s="1201"/>
      <c r="J246" s="1201"/>
      <c r="K246" s="967"/>
      <c r="L246" s="690"/>
      <c r="M246" s="559" t="s">
        <v>25</v>
      </c>
      <c r="N246" s="1007"/>
      <c r="O246" s="1007"/>
      <c r="P246" s="1007"/>
      <c r="Q246" s="1007"/>
      <c r="R246" s="1007"/>
      <c r="S246" s="1007"/>
      <c r="T246" s="1007"/>
      <c r="U246" s="1007"/>
      <c r="V246" s="764"/>
      <c r="W246" s="1220"/>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1"/>
      <c r="B247" s="1201"/>
      <c r="C247" s="1201"/>
      <c r="D247" s="1201"/>
      <c r="E247" s="1201"/>
      <c r="F247" s="1027"/>
      <c r="G247" s="1027"/>
      <c r="H247" s="1016"/>
      <c r="I247" s="1201"/>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1"/>
      <c r="B248" s="1201"/>
      <c r="C248" s="1201"/>
      <c r="D248" s="1201"/>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1"/>
      <c r="B249" s="1201"/>
      <c r="C249" s="1201"/>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1"/>
      <c r="B250" s="1201"/>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1"/>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3"/>
      <c r="D297" s="1149">
        <v>1</v>
      </c>
      <c r="E297" s="120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3"/>
      <c r="D298" s="1149"/>
      <c r="E298" s="120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4"/>
      <c r="D302" s="249"/>
      <c r="E302" s="456"/>
      <c r="F302" s="1285"/>
      <c r="G302" s="1149">
        <v>0</v>
      </c>
      <c r="H302" s="1147"/>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4"/>
      <c r="D303" s="249"/>
      <c r="E303" s="456"/>
      <c r="F303" s="1285"/>
      <c r="G303" s="1149"/>
      <c r="H303" s="114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9">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0">
      <c r="A338" s="1199"/>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45">
      <c r="A339" s="1199"/>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199"/>
      <c r="B340" s="1199">
        <v>1</v>
      </c>
      <c r="C340" s="342"/>
      <c r="D340" s="342"/>
      <c r="F340" s="335" t="str">
        <f>"4."&amp;mergeValue(A340) &amp;"."&amp;mergeValue(B340)</f>
        <v>4.1.1</v>
      </c>
      <c r="G340" s="324" t="s">
        <v>593</v>
      </c>
      <c r="H340" s="317" t="str">
        <f>IF(region_name="","",region_name)</f>
        <v>Ярославская область</v>
      </c>
      <c r="I340" s="196" t="s">
        <v>499</v>
      </c>
      <c r="J340" s="334"/>
      <c r="K340" s="214"/>
      <c r="L340" s="214"/>
      <c r="M340" s="214"/>
      <c r="N340" s="214"/>
      <c r="O340" s="214"/>
      <c r="P340" s="214"/>
      <c r="Q340" s="214"/>
      <c r="R340" s="214"/>
      <c r="S340" s="214"/>
      <c r="T340" s="214"/>
    </row>
    <row r="341" spans="1:20" s="190" customFormat="1" ht="191.25">
      <c r="A341" s="1199"/>
      <c r="B341" s="1199"/>
      <c r="C341" s="1199">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199"/>
      <c r="B342" s="1199"/>
      <c r="C342" s="1199"/>
      <c r="D342" s="342">
        <v>1</v>
      </c>
      <c r="F342" s="335" t="str">
        <f>"4."&amp;mergeValue(A342) &amp;"."&amp;mergeValue(B342)&amp;"."&amp;mergeValue(C342)&amp;"."&amp;mergeValue(D342)</f>
        <v>4.1.1.1.1</v>
      </c>
      <c r="G342" s="420" t="s">
        <v>498</v>
      </c>
      <c r="H342" s="317"/>
      <c r="I342" s="1200" t="s">
        <v>592</v>
      </c>
      <c r="J342" s="334"/>
      <c r="K342" s="214"/>
      <c r="L342" s="214"/>
      <c r="M342" s="214"/>
      <c r="N342" s="214"/>
      <c r="O342" s="214"/>
      <c r="P342" s="214"/>
      <c r="Q342" s="214"/>
      <c r="R342" s="214"/>
      <c r="S342" s="214"/>
      <c r="T342" s="214"/>
    </row>
    <row r="343" spans="1:20" s="190" customFormat="1" ht="18.75">
      <c r="A343" s="1199"/>
      <c r="B343" s="1199"/>
      <c r="C343" s="1199"/>
      <c r="D343" s="342"/>
      <c r="F343" s="424"/>
      <c r="G343" s="425" t="s">
        <v>4</v>
      </c>
      <c r="H343" s="426"/>
      <c r="I343" s="1200"/>
      <c r="J343" s="334"/>
      <c r="K343" s="214"/>
      <c r="L343" s="214"/>
      <c r="M343" s="214"/>
      <c r="N343" s="214"/>
      <c r="O343" s="214"/>
      <c r="P343" s="214"/>
      <c r="Q343" s="214"/>
      <c r="R343" s="214"/>
      <c r="S343" s="214"/>
      <c r="T343" s="214"/>
    </row>
    <row r="344" spans="1:20" s="190" customFormat="1" ht="18.75">
      <c r="A344" s="1199"/>
      <c r="B344" s="1199"/>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9"/>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0" t="s">
        <v>582</v>
      </c>
      <c r="BA1" s="1320"/>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8">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02" t="s">
        <v>613</v>
      </c>
      <c r="AQ2" s="1034" t="s">
        <v>618</v>
      </c>
      <c r="AS2" s="44" t="s">
        <v>374</v>
      </c>
      <c r="AU2" s="45" t="s">
        <v>377</v>
      </c>
      <c r="AW2" s="410" t="s">
        <v>550</v>
      </c>
      <c r="AX2" s="411" t="s">
        <v>550</v>
      </c>
      <c r="AZ2" s="446" t="s">
        <v>583</v>
      </c>
      <c r="BA2" s="447" t="s">
        <v>584</v>
      </c>
      <c r="BC2" s="804" t="s">
        <v>726</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8">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02" t="s">
        <v>772</v>
      </c>
      <c r="AQ3" s="1034" t="s">
        <v>613</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786</v>
      </c>
      <c r="S4" s="181" t="s">
        <v>28</v>
      </c>
      <c r="T4" s="182" t="s">
        <v>32</v>
      </c>
      <c r="U4" s="178" t="s">
        <v>38</v>
      </c>
      <c r="V4" s="1038">
        <v>3</v>
      </c>
      <c r="W4" s="460"/>
      <c r="X4" s="461" t="s">
        <v>762</v>
      </c>
      <c r="Y4" s="753" t="s">
        <v>638</v>
      </c>
      <c r="Z4" s="208"/>
      <c r="AC4" s="44" t="s">
        <v>312</v>
      </c>
      <c r="AD4" s="209" t="s">
        <v>312</v>
      </c>
      <c r="AF4" s="45" t="s">
        <v>38</v>
      </c>
      <c r="AH4" s="45" t="s">
        <v>368</v>
      </c>
      <c r="AK4" s="143" t="s">
        <v>348</v>
      </c>
      <c r="AM4" s="143" t="s">
        <v>358</v>
      </c>
      <c r="AP4" s="1102" t="s">
        <v>771</v>
      </c>
      <c r="AQ4" s="1034" t="s">
        <v>772</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8">
        <v>4</v>
      </c>
      <c r="W5" s="460"/>
      <c r="X5" s="461" t="s">
        <v>614</v>
      </c>
      <c r="Y5" s="753" t="s">
        <v>662</v>
      </c>
      <c r="Z5" s="208">
        <v>1</v>
      </c>
      <c r="AF5" s="45" t="s">
        <v>327</v>
      </c>
      <c r="AH5" s="143" t="s">
        <v>366</v>
      </c>
      <c r="AK5" s="143" t="s">
        <v>349</v>
      </c>
      <c r="AM5" s="143" t="s">
        <v>359</v>
      </c>
      <c r="AP5" s="1102" t="s">
        <v>614</v>
      </c>
      <c r="AQ5" s="1034" t="s">
        <v>771</v>
      </c>
      <c r="AU5" s="45" t="s">
        <v>380</v>
      </c>
      <c r="AW5" s="410" t="s">
        <v>553</v>
      </c>
      <c r="AX5" s="411" t="s">
        <v>553</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8">
        <v>5</v>
      </c>
      <c r="W6" s="460"/>
      <c r="X6" s="753" t="s">
        <v>615</v>
      </c>
      <c r="Y6" s="753" t="s">
        <v>672</v>
      </c>
      <c r="Z6" s="208"/>
      <c r="AA6" s="219"/>
      <c r="AH6" s="143" t="s">
        <v>367</v>
      </c>
      <c r="AK6" s="143" t="s">
        <v>350</v>
      </c>
      <c r="AM6" s="143" t="s">
        <v>360</v>
      </c>
      <c r="AP6" s="1102" t="s">
        <v>615</v>
      </c>
      <c r="AQ6" s="1034" t="s">
        <v>614</v>
      </c>
      <c r="AU6" s="220" t="s">
        <v>381</v>
      </c>
      <c r="AW6" s="410" t="s">
        <v>554</v>
      </c>
      <c r="AX6" s="411" t="s">
        <v>554</v>
      </c>
      <c r="AZ6" s="546" t="s">
        <v>666</v>
      </c>
      <c r="BA6" s="570" t="s">
        <v>676</v>
      </c>
    </row>
    <row r="7" spans="1:55" ht="56.25">
      <c r="A7" s="6" t="s">
        <v>106</v>
      </c>
      <c r="B7" s="44">
        <v>2005</v>
      </c>
      <c r="E7" s="143" t="s">
        <v>191</v>
      </c>
      <c r="F7" s="147"/>
      <c r="G7" s="143" t="s">
        <v>255</v>
      </c>
      <c r="H7" s="143" t="s">
        <v>257</v>
      </c>
      <c r="I7" s="143" t="s">
        <v>69</v>
      </c>
      <c r="J7" s="143" t="s">
        <v>284</v>
      </c>
      <c r="N7" s="660" t="s">
        <v>289</v>
      </c>
      <c r="O7" s="545" t="s">
        <v>648</v>
      </c>
      <c r="U7" s="178" t="s">
        <v>85</v>
      </c>
      <c r="V7" s="1039" t="s">
        <v>69</v>
      </c>
      <c r="W7" s="460"/>
      <c r="X7" s="753" t="s">
        <v>616</v>
      </c>
      <c r="Y7" s="753" t="s">
        <v>662</v>
      </c>
      <c r="Z7" s="208"/>
      <c r="AA7" s="219"/>
      <c r="AH7" s="143" t="s">
        <v>343</v>
      </c>
      <c r="AK7" s="143" t="s">
        <v>351</v>
      </c>
      <c r="AM7" s="143" t="s">
        <v>361</v>
      </c>
      <c r="AP7" s="1102" t="s">
        <v>762</v>
      </c>
      <c r="AQ7" s="1034" t="s">
        <v>615</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39" t="s">
        <v>183</v>
      </c>
      <c r="W8" s="460"/>
      <c r="X8" s="753" t="s">
        <v>617</v>
      </c>
      <c r="Y8" s="753" t="s">
        <v>662</v>
      </c>
      <c r="Z8" s="208"/>
      <c r="AA8" s="219"/>
      <c r="AK8" s="143" t="s">
        <v>352</v>
      </c>
      <c r="AP8" s="1102" t="s">
        <v>616</v>
      </c>
      <c r="AQ8" s="1034" t="s">
        <v>762</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39" t="s">
        <v>184</v>
      </c>
      <c r="W9" s="460"/>
      <c r="X9" s="753" t="s">
        <v>618</v>
      </c>
      <c r="Y9" s="753" t="s">
        <v>638</v>
      </c>
      <c r="Z9" s="208">
        <v>1</v>
      </c>
      <c r="AA9" s="219"/>
      <c r="AK9" s="143" t="s">
        <v>353</v>
      </c>
      <c r="AP9" s="1102" t="s">
        <v>617</v>
      </c>
      <c r="AQ9" s="1034" t="s">
        <v>616</v>
      </c>
      <c r="AW9" s="410" t="s">
        <v>557</v>
      </c>
      <c r="AX9" s="411" t="s">
        <v>557</v>
      </c>
      <c r="AZ9" s="146" t="s">
        <v>769</v>
      </c>
      <c r="BA9" s="179" t="s">
        <v>603</v>
      </c>
    </row>
    <row r="10" spans="1:55" ht="45">
      <c r="A10" s="6" t="s">
        <v>109</v>
      </c>
      <c r="B10" s="44">
        <v>2008</v>
      </c>
      <c r="E10" s="143" t="s">
        <v>194</v>
      </c>
      <c r="F10" s="147"/>
      <c r="I10" s="143" t="s">
        <v>208</v>
      </c>
      <c r="O10" s="545" t="s">
        <v>651</v>
      </c>
      <c r="V10" s="1040" t="s">
        <v>208</v>
      </c>
      <c r="W10" s="1037"/>
      <c r="X10" s="1035" t="s">
        <v>619</v>
      </c>
      <c r="Y10" s="1036" t="s">
        <v>686</v>
      </c>
      <c r="Z10" s="208"/>
      <c r="AP10" s="1102" t="s">
        <v>620</v>
      </c>
      <c r="AQ10" s="1034" t="s">
        <v>617</v>
      </c>
      <c r="AW10" s="410" t="s">
        <v>558</v>
      </c>
      <c r="AX10" s="411" t="s">
        <v>558</v>
      </c>
    </row>
    <row r="11" spans="1:55" ht="22.5">
      <c r="A11" s="6" t="s">
        <v>110</v>
      </c>
      <c r="B11" s="44">
        <v>2009</v>
      </c>
      <c r="E11" s="143" t="s">
        <v>195</v>
      </c>
      <c r="F11" s="147"/>
      <c r="I11" s="143" t="s">
        <v>209</v>
      </c>
      <c r="O11" s="528" t="s">
        <v>652</v>
      </c>
      <c r="V11" s="1039" t="s">
        <v>209</v>
      </c>
      <c r="W11" s="462"/>
      <c r="X11" s="461" t="s">
        <v>620</v>
      </c>
      <c r="Y11" s="753" t="s">
        <v>674</v>
      </c>
      <c r="Z11" s="208"/>
      <c r="AP11" s="1102" t="s">
        <v>619</v>
      </c>
      <c r="AQ11" s="742" t="s">
        <v>620</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765</v>
      </c>
      <c r="Y12" s="753" t="s">
        <v>638</v>
      </c>
      <c r="AP12" s="1102" t="s">
        <v>618</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05.10.2021</v>
      </c>
      <c r="F29" s="274" t="str">
        <f>IF(periodEnd = "","", periodEnd)</f>
        <v>05.03.2023</v>
      </c>
      <c r="H29" s="275" t="s">
        <v>1012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2"/>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1</v>
      </c>
    </row>
    <row r="86" spans="1:1">
      <c r="A86" s="1033">
        <f>IF('Форма 4.8'!$G$12="",1,0)</f>
        <v>1</v>
      </c>
    </row>
    <row r="87" spans="1:1">
      <c r="A87" s="1033">
        <f>IF('Форма 4.8'!$H$12="",1,0)</f>
        <v>1</v>
      </c>
    </row>
    <row r="88" spans="1:1">
      <c r="A88" s="1033">
        <f>IF('Форма 4.8'!$H$13="",1,0)</f>
        <v>1</v>
      </c>
    </row>
    <row r="89" spans="1:1">
      <c r="A89" s="1033">
        <f>IF('Форма 4.8'!$E$15="",1,0)</f>
        <v>1</v>
      </c>
    </row>
    <row r="90" spans="1:1">
      <c r="A90" s="1033">
        <f>IF('Форма 4.8'!$H$15="",1,0)</f>
        <v>1</v>
      </c>
    </row>
    <row r="91" spans="1:1">
      <c r="A91" s="1033">
        <f>IF('Форма 4.8'!$G$18="",1,0)</f>
        <v>1</v>
      </c>
    </row>
    <row r="92" spans="1:1">
      <c r="A92" s="1033">
        <f>IF('Форма 4.8'!$G$22="",1,0)</f>
        <v>1</v>
      </c>
    </row>
    <row r="93" spans="1:1">
      <c r="A93" s="1033">
        <f>IF('Форма 4.8'!$G$25="",1,0)</f>
        <v>1</v>
      </c>
    </row>
    <row r="94" spans="1:1">
      <c r="A94" s="1033">
        <f>IF('Форма 4.8'!$E$31="",1,0)</f>
        <v>1</v>
      </c>
    </row>
    <row r="95" spans="1:1">
      <c r="A95" s="1033">
        <f>IF('Форма 4.8'!$H$31="",1,0)</f>
        <v>1</v>
      </c>
    </row>
    <row r="96" spans="1:1">
      <c r="A96" s="1033">
        <f>IF('Форма 4.8'!$G$28="",1,0)</f>
        <v>1</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2">
        <f>IF(Территории!$E$12="",1,0)</f>
        <v>0</v>
      </c>
    </row>
    <row r="107" spans="1:1">
      <c r="A107" s="1102">
        <f>IF('Перечень тарифов'!$E$21="",1,0)</f>
        <v>0</v>
      </c>
    </row>
    <row r="108" spans="1:1">
      <c r="A108" s="1102">
        <f>IF('Перечень тарифов'!$F$21="",1,0)</f>
        <v>0</v>
      </c>
    </row>
    <row r="109" spans="1:1">
      <c r="A109" s="1102">
        <f>IF('Перечень тарифов'!$G$21="",1,0)</f>
        <v>0</v>
      </c>
    </row>
    <row r="110" spans="1:1">
      <c r="A110" s="1102">
        <f>IF('Перечень тарифов'!$K$21="",1,0)</f>
        <v>0</v>
      </c>
    </row>
    <row r="111" spans="1:1">
      <c r="A111" s="1102">
        <f>IF('Перечень тарифов'!$O$21="",1,0)</f>
        <v>0</v>
      </c>
    </row>
    <row r="112" spans="1:1">
      <c r="A112" s="1102">
        <f>IF('Перечень тарифов'!$S$21="",1,0)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2"/>
  </cols>
  <sheetData>
    <row r="1" spans="1:3">
      <c r="A1" s="1102" t="s">
        <v>512</v>
      </c>
      <c r="B1" s="1102" t="s">
        <v>513</v>
      </c>
      <c r="C1" s="1102" t="s">
        <v>67</v>
      </c>
    </row>
    <row r="2" spans="1:3">
      <c r="A2" s="1102">
        <v>4189678</v>
      </c>
      <c r="B2" s="1102" t="s">
        <v>989</v>
      </c>
      <c r="C2" s="1102" t="s">
        <v>990</v>
      </c>
    </row>
    <row r="3" spans="1:3">
      <c r="A3" s="1102">
        <v>4190415</v>
      </c>
      <c r="B3" s="1102" t="s">
        <v>991</v>
      </c>
      <c r="C3" s="1102" t="s">
        <v>990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1006</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331</v>
      </c>
    </row>
    <row r="2" spans="1:2">
      <c r="A2" s="1102">
        <v>4213775</v>
      </c>
      <c r="B2" s="1102" t="s">
        <v>613</v>
      </c>
    </row>
    <row r="3" spans="1:2">
      <c r="A3" s="1102">
        <v>4213784</v>
      </c>
      <c r="B3" s="1102" t="s">
        <v>772</v>
      </c>
    </row>
    <row r="4" spans="1:2">
      <c r="A4" s="1102">
        <v>4213781</v>
      </c>
      <c r="B4" s="1102" t="s">
        <v>771</v>
      </c>
    </row>
    <row r="5" spans="1:2">
      <c r="A5" s="1102">
        <v>4213776</v>
      </c>
      <c r="B5" s="1102" t="s">
        <v>614</v>
      </c>
    </row>
    <row r="6" spans="1:2">
      <c r="A6" s="1102">
        <v>4213777</v>
      </c>
      <c r="B6" s="1102" t="s">
        <v>615</v>
      </c>
    </row>
    <row r="7" spans="1:2">
      <c r="A7" s="1102">
        <v>4238670</v>
      </c>
      <c r="B7" s="1102" t="s">
        <v>762</v>
      </c>
    </row>
    <row r="8" spans="1:2">
      <c r="A8" s="1102">
        <v>4213778</v>
      </c>
      <c r="B8" s="1102" t="s">
        <v>616</v>
      </c>
    </row>
    <row r="9" spans="1:2">
      <c r="A9" s="1102">
        <v>4213780</v>
      </c>
      <c r="B9" s="1102" t="s">
        <v>617</v>
      </c>
    </row>
    <row r="10" spans="1:2">
      <c r="A10" s="1102">
        <v>4213779</v>
      </c>
      <c r="B10" s="1102" t="s">
        <v>620</v>
      </c>
    </row>
    <row r="11" spans="1:2">
      <c r="A11" s="1102">
        <v>4213783</v>
      </c>
      <c r="B11" s="1102" t="s">
        <v>619</v>
      </c>
    </row>
    <row r="12" spans="1:2">
      <c r="A12" s="1102">
        <v>4213782</v>
      </c>
      <c r="B12" s="1102"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J21" sqref="J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31352310</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4" t="s">
        <v>770</v>
      </c>
      <c r="F5" s="1145"/>
      <c r="G5" s="435"/>
      <c r="J5" s="309"/>
    </row>
    <row r="6" spans="1:12" s="372" customFormat="1" ht="6">
      <c r="A6" s="366"/>
      <c r="B6" s="367"/>
      <c r="C6" s="368"/>
      <c r="D6" s="369"/>
      <c r="E6" s="374"/>
      <c r="F6" s="375"/>
      <c r="G6" s="376"/>
      <c r="I6" s="373"/>
    </row>
    <row r="7" spans="1:12" ht="27">
      <c r="D7" s="24"/>
      <c r="E7" s="25" t="s">
        <v>52</v>
      </c>
      <c r="F7" s="328" t="s">
        <v>48</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4" t="s">
        <v>992</v>
      </c>
      <c r="G11" s="381"/>
    </row>
    <row r="12" spans="1:12" ht="27">
      <c r="D12" s="24"/>
      <c r="E12" s="81" t="s">
        <v>473</v>
      </c>
      <c r="F12" s="1114" t="s">
        <v>993</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788</v>
      </c>
      <c r="G15" s="383"/>
    </row>
    <row r="16" spans="1:12" ht="27" hidden="1">
      <c r="D16" s="24"/>
      <c r="E16" s="81" t="s">
        <v>600</v>
      </c>
      <c r="F16" s="331"/>
      <c r="G16" s="383"/>
    </row>
    <row r="17" spans="1:9" ht="19.5">
      <c r="D17" s="24"/>
      <c r="E17" s="25"/>
      <c r="F17" s="445" t="s">
        <v>608</v>
      </c>
      <c r="G17" s="21"/>
    </row>
    <row r="18" spans="1:9" ht="27">
      <c r="D18" s="24"/>
      <c r="E18" s="81" t="s">
        <v>502</v>
      </c>
      <c r="F18" s="329" t="s">
        <v>997</v>
      </c>
      <c r="G18" s="383"/>
    </row>
    <row r="19" spans="1:9" ht="27">
      <c r="D19" s="24"/>
      <c r="E19" s="81" t="s">
        <v>597</v>
      </c>
      <c r="F19" s="330" t="s">
        <v>992</v>
      </c>
      <c r="G19" s="383"/>
    </row>
    <row r="20" spans="1:9" ht="27">
      <c r="D20" s="24"/>
      <c r="E20" s="81" t="s">
        <v>596</v>
      </c>
      <c r="F20" s="329" t="s">
        <v>998</v>
      </c>
      <c r="G20" s="383"/>
    </row>
    <row r="21" spans="1:9" ht="27">
      <c r="D21" s="24"/>
      <c r="E21" s="81" t="s">
        <v>501</v>
      </c>
      <c r="F21" s="329" t="s">
        <v>999</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995</v>
      </c>
      <c r="G29" s="382"/>
    </row>
    <row r="30" spans="1:9" ht="27" hidden="1">
      <c r="C30" s="28"/>
      <c r="D30" s="29"/>
      <c r="E30" s="52" t="s">
        <v>203</v>
      </c>
      <c r="F30" s="333"/>
      <c r="G30" s="382"/>
    </row>
    <row r="31" spans="1:9" ht="27">
      <c r="C31" s="28"/>
      <c r="D31" s="29"/>
      <c r="E31" s="30" t="s">
        <v>53</v>
      </c>
      <c r="F31" s="332" t="s">
        <v>996</v>
      </c>
      <c r="G31" s="382"/>
    </row>
    <row r="32" spans="1:9" ht="27">
      <c r="C32" s="28"/>
      <c r="D32" s="29"/>
      <c r="E32" s="30" t="s">
        <v>54</v>
      </c>
      <c r="F32" s="332" t="s">
        <v>994</v>
      </c>
      <c r="G32" s="382"/>
      <c r="H32" s="31"/>
    </row>
    <row r="33" spans="1:9" s="372" customFormat="1" ht="6">
      <c r="A33" s="377"/>
      <c r="B33" s="367"/>
      <c r="C33" s="368"/>
      <c r="D33" s="378"/>
      <c r="E33" s="374"/>
      <c r="F33" s="379"/>
      <c r="G33" s="380"/>
      <c r="I33" s="373"/>
    </row>
    <row r="34" spans="1:9" ht="27">
      <c r="A34" s="199"/>
      <c r="D34" s="26"/>
      <c r="E34" s="799" t="s">
        <v>724</v>
      </c>
      <c r="F34" s="1115" t="s">
        <v>727</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33.75">
      <c r="A40" s="201"/>
      <c r="B40" s="92"/>
      <c r="D40" s="33"/>
      <c r="E40" s="32" t="s">
        <v>546</v>
      </c>
      <c r="F40" s="329" t="s">
        <v>1000</v>
      </c>
      <c r="G40" s="381"/>
    </row>
    <row r="41" spans="1:9" ht="27">
      <c r="A41" s="201"/>
      <c r="B41" s="92"/>
      <c r="D41" s="33"/>
      <c r="E41" s="41" t="s">
        <v>547</v>
      </c>
      <c r="F41" s="329" t="s">
        <v>1001</v>
      </c>
      <c r="G41" s="381"/>
    </row>
    <row r="42" spans="1:9" ht="19.5">
      <c r="D42" s="24"/>
      <c r="E42" s="25"/>
      <c r="F42" s="445" t="s">
        <v>579</v>
      </c>
      <c r="G42" s="21"/>
    </row>
    <row r="43" spans="1:9" ht="27">
      <c r="A43" s="201"/>
      <c r="D43" s="21"/>
      <c r="E43" s="443" t="s">
        <v>87</v>
      </c>
      <c r="F43" s="449" t="s">
        <v>1002</v>
      </c>
      <c r="G43" s="381"/>
    </row>
    <row r="44" spans="1:9" ht="27">
      <c r="A44" s="201"/>
      <c r="B44" s="92"/>
      <c r="D44" s="33"/>
      <c r="E44" s="443" t="s">
        <v>88</v>
      </c>
      <c r="F44" s="449" t="s">
        <v>1003</v>
      </c>
      <c r="G44" s="381"/>
    </row>
    <row r="45" spans="1:9" ht="27">
      <c r="A45" s="201"/>
      <c r="B45" s="92"/>
      <c r="D45" s="33"/>
      <c r="E45" s="443" t="s">
        <v>580</v>
      </c>
      <c r="F45" s="449" t="s">
        <v>1004</v>
      </c>
      <c r="G45" s="381"/>
    </row>
    <row r="46" spans="1:9" ht="27">
      <c r="D46" s="24"/>
      <c r="E46" s="444" t="s">
        <v>581</v>
      </c>
      <c r="F46" s="449" t="s">
        <v>1005</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332</v>
      </c>
    </row>
    <row r="2" spans="1:2">
      <c r="A2" s="1102">
        <v>4190064</v>
      </c>
      <c r="B2" s="1102" t="s">
        <v>979</v>
      </c>
    </row>
    <row r="3" spans="1:2">
      <c r="A3" s="1102">
        <v>4190065</v>
      </c>
      <c r="B3" s="1102" t="s">
        <v>980</v>
      </c>
    </row>
    <row r="4" spans="1:2">
      <c r="A4" s="1102">
        <v>4190066</v>
      </c>
      <c r="B4" s="1102" t="s">
        <v>981</v>
      </c>
    </row>
    <row r="5" spans="1:2">
      <c r="A5" s="1102">
        <v>4190067</v>
      </c>
      <c r="B5" s="1102" t="s">
        <v>982</v>
      </c>
    </row>
    <row r="6" spans="1:2">
      <c r="A6" s="1102">
        <v>4190068</v>
      </c>
      <c r="B6" s="1102" t="s">
        <v>983</v>
      </c>
    </row>
    <row r="7" spans="1:2">
      <c r="A7" s="1102">
        <v>4190069</v>
      </c>
      <c r="B7" s="1102" t="s">
        <v>984</v>
      </c>
    </row>
    <row r="8" spans="1:2">
      <c r="A8" s="1102">
        <v>4190070</v>
      </c>
      <c r="B8" s="1102" t="s">
        <v>985</v>
      </c>
    </row>
    <row r="9" spans="1:2">
      <c r="A9" s="1102">
        <v>4190071</v>
      </c>
      <c r="B9" s="1102" t="s">
        <v>986</v>
      </c>
    </row>
    <row r="10" spans="1:2">
      <c r="A10" s="1102">
        <v>4190072</v>
      </c>
      <c r="B10" s="1102" t="s">
        <v>987</v>
      </c>
    </row>
    <row r="11" spans="1:2">
      <c r="A11" s="1102">
        <v>4190073</v>
      </c>
      <c r="B11" s="1102" t="s">
        <v>988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31" sqref="H31"/>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8" t="s">
        <v>397</v>
      </c>
      <c r="E4" s="1159"/>
      <c r="F4" s="1159"/>
      <c r="G4" s="1159"/>
      <c r="H4" s="1160"/>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1"/>
      <c r="E6" s="1161"/>
      <c r="F6" s="1162" t="s">
        <v>84</v>
      </c>
      <c r="G6" s="1162"/>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49" t="s">
        <v>16</v>
      </c>
      <c r="E8" s="1149"/>
      <c r="F8" s="1149" t="s">
        <v>398</v>
      </c>
      <c r="G8" s="1149"/>
      <c r="H8" s="1149"/>
      <c r="I8" s="1163" t="s">
        <v>399</v>
      </c>
      <c r="J8" s="1163"/>
      <c r="K8" s="1163"/>
      <c r="L8" s="1163"/>
      <c r="M8" s="212"/>
      <c r="N8" s="212"/>
      <c r="O8" s="212"/>
      <c r="P8" s="212"/>
      <c r="Q8" s="360"/>
      <c r="R8" s="212"/>
      <c r="S8" s="357"/>
      <c r="T8" s="357"/>
      <c r="U8" s="357"/>
      <c r="V8" s="357"/>
    </row>
    <row r="9" spans="1:256" s="126" customFormat="1" ht="20.25" customHeight="1">
      <c r="A9" s="125"/>
      <c r="B9" s="36"/>
      <c r="C9" s="230"/>
      <c r="D9" s="240" t="s">
        <v>92</v>
      </c>
      <c r="E9" s="240" t="s">
        <v>400</v>
      </c>
      <c r="F9" s="1154" t="s">
        <v>92</v>
      </c>
      <c r="G9" s="1155"/>
      <c r="H9" s="241" t="s">
        <v>400</v>
      </c>
      <c r="I9" s="1156" t="s">
        <v>92</v>
      </c>
      <c r="J9" s="1156"/>
      <c r="K9" s="241" t="s">
        <v>400</v>
      </c>
      <c r="L9" s="241" t="s">
        <v>401</v>
      </c>
      <c r="M9" s="212"/>
      <c r="N9" s="212"/>
      <c r="O9" s="212"/>
      <c r="P9" s="212"/>
      <c r="Q9" s="360"/>
      <c r="R9" s="212"/>
      <c r="S9" s="357"/>
      <c r="T9" s="357"/>
      <c r="U9" s="357"/>
      <c r="V9" s="357"/>
    </row>
    <row r="10" spans="1:256" ht="12" customHeight="1">
      <c r="C10" s="249"/>
      <c r="D10" s="355" t="s">
        <v>93</v>
      </c>
      <c r="E10" s="355" t="s">
        <v>49</v>
      </c>
      <c r="F10" s="1157" t="s">
        <v>50</v>
      </c>
      <c r="G10" s="1157"/>
      <c r="H10" s="355" t="s">
        <v>51</v>
      </c>
      <c r="I10" s="1157" t="s">
        <v>68</v>
      </c>
      <c r="J10" s="1157"/>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0.95" customHeight="1">
      <c r="A12" s="89"/>
      <c r="B12" s="186" t="s">
        <v>405</v>
      </c>
      <c r="C12" s="1148"/>
      <c r="D12" s="1149">
        <v>1</v>
      </c>
      <c r="E12" s="1150" t="s">
        <v>1006</v>
      </c>
      <c r="F12" s="1110"/>
      <c r="G12" s="1104">
        <v>0</v>
      </c>
      <c r="H12" s="358"/>
      <c r="I12" s="250"/>
      <c r="J12" s="395" t="s">
        <v>519</v>
      </c>
      <c r="K12" s="735"/>
      <c r="L12" s="266"/>
      <c r="M12" s="831">
        <f>mergeValue(H12)</f>
        <v>0</v>
      </c>
      <c r="N12" s="1009"/>
      <c r="O12" s="1009"/>
      <c r="P12" s="831" t="str">
        <f>IF(ISERROR(MATCH(Q12,MODesc,0)),"n","y")</f>
        <v>n</v>
      </c>
      <c r="Q12" s="1009" t="s">
        <v>1006</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8"/>
      <c r="D13" s="1149"/>
      <c r="E13" s="1151"/>
      <c r="F13" s="1152"/>
      <c r="G13" s="1149">
        <v>1</v>
      </c>
      <c r="H13" s="1147" t="s">
        <v>973</v>
      </c>
      <c r="I13" s="250"/>
      <c r="J13" s="395" t="s">
        <v>519</v>
      </c>
      <c r="K13" s="735"/>
      <c r="L13" s="266"/>
      <c r="M13" s="831" t="str">
        <f>mergeValue(H13)</f>
        <v>город Рыбинск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8"/>
      <c r="D14" s="1149"/>
      <c r="E14" s="1151"/>
      <c r="F14" s="1153"/>
      <c r="G14" s="1149"/>
      <c r="H14" s="1147"/>
      <c r="I14" s="1116"/>
      <c r="J14" s="1104">
        <v>1</v>
      </c>
      <c r="K14" s="1109" t="s">
        <v>973</v>
      </c>
      <c r="L14" s="247" t="s">
        <v>974</v>
      </c>
      <c r="M14" s="831" t="str">
        <f>mergeValue(H14)</f>
        <v>город Рыбинск</v>
      </c>
      <c r="N14" s="1009"/>
      <c r="O14" s="1009"/>
      <c r="P14" s="1009"/>
      <c r="Q14" s="1009"/>
      <c r="R14" s="831" t="str">
        <f>K14&amp;" ("&amp;L14&amp;")"</f>
        <v>город Рыбинск (78715000)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7"/>
  <sheetViews>
    <sheetView showGridLines="0" zoomScaleNormal="100" workbookViewId="0"/>
  </sheetViews>
  <sheetFormatPr defaultRowHeight="11.25"/>
  <cols>
    <col min="1" max="1" width="9.140625" style="1061"/>
  </cols>
  <sheetData>
    <row r="1" spans="1:4">
      <c r="A1" s="1061" t="s">
        <v>978</v>
      </c>
      <c r="B1" t="s">
        <v>514</v>
      </c>
      <c r="C1" t="s">
        <v>515</v>
      </c>
      <c r="D1" t="s">
        <v>977</v>
      </c>
    </row>
    <row r="2" spans="1:4">
      <c r="A2" s="1061">
        <v>1</v>
      </c>
      <c r="B2" t="s">
        <v>789</v>
      </c>
      <c r="C2" t="s">
        <v>791</v>
      </c>
      <c r="D2" t="s">
        <v>792</v>
      </c>
    </row>
    <row r="3" spans="1:4">
      <c r="A3" s="1061">
        <v>2</v>
      </c>
      <c r="B3" t="s">
        <v>789</v>
      </c>
      <c r="C3" t="s">
        <v>789</v>
      </c>
      <c r="D3" t="s">
        <v>790</v>
      </c>
    </row>
    <row r="4" spans="1:4">
      <c r="A4" s="1061">
        <v>3</v>
      </c>
      <c r="B4" t="s">
        <v>789</v>
      </c>
      <c r="C4" t="s">
        <v>793</v>
      </c>
      <c r="D4" t="s">
        <v>794</v>
      </c>
    </row>
    <row r="5" spans="1:4">
      <c r="A5" s="1061">
        <v>4</v>
      </c>
      <c r="B5" t="s">
        <v>789</v>
      </c>
      <c r="C5" t="s">
        <v>795</v>
      </c>
      <c r="D5" t="s">
        <v>796</v>
      </c>
    </row>
    <row r="6" spans="1:4">
      <c r="A6" s="1061">
        <v>5</v>
      </c>
      <c r="B6" t="s">
        <v>797</v>
      </c>
      <c r="C6" t="s">
        <v>799</v>
      </c>
      <c r="D6" t="s">
        <v>800</v>
      </c>
    </row>
    <row r="7" spans="1:4">
      <c r="A7" s="1061">
        <v>6</v>
      </c>
      <c r="B7" t="s">
        <v>797</v>
      </c>
      <c r="C7" t="s">
        <v>797</v>
      </c>
      <c r="D7" t="s">
        <v>798</v>
      </c>
    </row>
    <row r="8" spans="1:4">
      <c r="A8" s="1061">
        <v>7</v>
      </c>
      <c r="B8" t="s">
        <v>797</v>
      </c>
      <c r="C8" t="s">
        <v>801</v>
      </c>
      <c r="D8" t="s">
        <v>802</v>
      </c>
    </row>
    <row r="9" spans="1:4">
      <c r="A9" s="1061">
        <v>8</v>
      </c>
      <c r="B9" t="s">
        <v>797</v>
      </c>
      <c r="C9" t="s">
        <v>803</v>
      </c>
      <c r="D9" t="s">
        <v>804</v>
      </c>
    </row>
    <row r="10" spans="1:4">
      <c r="A10" s="1061">
        <v>9</v>
      </c>
      <c r="B10" t="s">
        <v>797</v>
      </c>
      <c r="C10" t="s">
        <v>805</v>
      </c>
      <c r="D10" t="s">
        <v>806</v>
      </c>
    </row>
    <row r="11" spans="1:4">
      <c r="A11" s="1061">
        <v>10</v>
      </c>
      <c r="B11" t="s">
        <v>797</v>
      </c>
      <c r="C11" t="s">
        <v>807</v>
      </c>
      <c r="D11" t="s">
        <v>808</v>
      </c>
    </row>
    <row r="12" spans="1:4">
      <c r="A12" s="1061">
        <v>11</v>
      </c>
      <c r="B12" t="s">
        <v>809</v>
      </c>
      <c r="C12" t="s">
        <v>809</v>
      </c>
      <c r="D12" t="s">
        <v>810</v>
      </c>
    </row>
    <row r="13" spans="1:4">
      <c r="A13" s="1061">
        <v>12</v>
      </c>
      <c r="B13" t="s">
        <v>809</v>
      </c>
      <c r="C13" t="s">
        <v>811</v>
      </c>
      <c r="D13" t="s">
        <v>812</v>
      </c>
    </row>
    <row r="14" spans="1:4">
      <c r="A14" s="1061">
        <v>13</v>
      </c>
      <c r="B14" t="s">
        <v>809</v>
      </c>
      <c r="C14" t="s">
        <v>813</v>
      </c>
      <c r="D14" t="s">
        <v>814</v>
      </c>
    </row>
    <row r="15" spans="1:4">
      <c r="A15" s="1061">
        <v>14</v>
      </c>
      <c r="B15" t="s">
        <v>809</v>
      </c>
      <c r="C15" t="s">
        <v>815</v>
      </c>
      <c r="D15" t="s">
        <v>816</v>
      </c>
    </row>
    <row r="16" spans="1:4">
      <c r="A16" s="1061">
        <v>15</v>
      </c>
      <c r="B16" t="s">
        <v>817</v>
      </c>
      <c r="C16" t="s">
        <v>819</v>
      </c>
      <c r="D16" t="s">
        <v>820</v>
      </c>
    </row>
    <row r="17" spans="1:4">
      <c r="A17" s="1061">
        <v>16</v>
      </c>
      <c r="B17" t="s">
        <v>817</v>
      </c>
      <c r="C17" t="s">
        <v>817</v>
      </c>
      <c r="D17" t="s">
        <v>818</v>
      </c>
    </row>
    <row r="18" spans="1:4">
      <c r="A18" s="1061">
        <v>17</v>
      </c>
      <c r="B18" t="s">
        <v>817</v>
      </c>
      <c r="C18" t="s">
        <v>821</v>
      </c>
      <c r="D18" t="s">
        <v>822</v>
      </c>
    </row>
    <row r="19" spans="1:4">
      <c r="A19" s="1061">
        <v>18</v>
      </c>
      <c r="B19" t="s">
        <v>817</v>
      </c>
      <c r="C19" t="s">
        <v>823</v>
      </c>
      <c r="D19" t="s">
        <v>824</v>
      </c>
    </row>
    <row r="20" spans="1:4">
      <c r="A20" s="1061">
        <v>19</v>
      </c>
      <c r="B20" t="s">
        <v>817</v>
      </c>
      <c r="C20" t="s">
        <v>825</v>
      </c>
      <c r="D20" t="s">
        <v>826</v>
      </c>
    </row>
    <row r="21" spans="1:4">
      <c r="A21" s="1061">
        <v>20</v>
      </c>
      <c r="B21" t="s">
        <v>817</v>
      </c>
      <c r="C21" t="s">
        <v>827</v>
      </c>
      <c r="D21" t="s">
        <v>828</v>
      </c>
    </row>
    <row r="22" spans="1:4">
      <c r="A22" s="1061">
        <v>21</v>
      </c>
      <c r="B22" t="s">
        <v>829</v>
      </c>
      <c r="C22" t="s">
        <v>831</v>
      </c>
      <c r="D22" t="s">
        <v>832</v>
      </c>
    </row>
    <row r="23" spans="1:4">
      <c r="A23" s="1061">
        <v>22</v>
      </c>
      <c r="B23" t="s">
        <v>829</v>
      </c>
      <c r="C23" t="s">
        <v>829</v>
      </c>
      <c r="D23" t="s">
        <v>830</v>
      </c>
    </row>
    <row r="24" spans="1:4">
      <c r="A24" s="1061">
        <v>23</v>
      </c>
      <c r="B24" t="s">
        <v>829</v>
      </c>
      <c r="C24" t="s">
        <v>833</v>
      </c>
      <c r="D24" t="s">
        <v>834</v>
      </c>
    </row>
    <row r="25" spans="1:4">
      <c r="A25" s="1061">
        <v>24</v>
      </c>
      <c r="B25" t="s">
        <v>829</v>
      </c>
      <c r="C25" t="s">
        <v>835</v>
      </c>
      <c r="D25" t="s">
        <v>836</v>
      </c>
    </row>
    <row r="26" spans="1:4">
      <c r="A26" s="1061">
        <v>25</v>
      </c>
      <c r="B26" t="s">
        <v>829</v>
      </c>
      <c r="C26" t="s">
        <v>837</v>
      </c>
      <c r="D26" t="s">
        <v>838</v>
      </c>
    </row>
    <row r="27" spans="1:4">
      <c r="A27" s="1061">
        <v>26</v>
      </c>
      <c r="B27" t="s">
        <v>839</v>
      </c>
      <c r="C27" t="s">
        <v>841</v>
      </c>
      <c r="D27" t="s">
        <v>842</v>
      </c>
    </row>
    <row r="28" spans="1:4">
      <c r="A28" s="1061">
        <v>27</v>
      </c>
      <c r="B28" t="s">
        <v>839</v>
      </c>
      <c r="C28" t="s">
        <v>843</v>
      </c>
      <c r="D28" t="s">
        <v>844</v>
      </c>
    </row>
    <row r="29" spans="1:4">
      <c r="A29" s="1061">
        <v>28</v>
      </c>
      <c r="B29" t="s">
        <v>839</v>
      </c>
      <c r="C29" t="s">
        <v>845</v>
      </c>
      <c r="D29" t="s">
        <v>846</v>
      </c>
    </row>
    <row r="30" spans="1:4">
      <c r="A30" s="1061">
        <v>29</v>
      </c>
      <c r="B30" t="s">
        <v>839</v>
      </c>
      <c r="C30" t="s">
        <v>839</v>
      </c>
      <c r="D30" t="s">
        <v>840</v>
      </c>
    </row>
    <row r="31" spans="1:4">
      <c r="A31" s="1061">
        <v>30</v>
      </c>
      <c r="B31" t="s">
        <v>839</v>
      </c>
      <c r="C31" t="s">
        <v>847</v>
      </c>
      <c r="D31" t="s">
        <v>848</v>
      </c>
    </row>
    <row r="32" spans="1:4">
      <c r="A32" s="1061">
        <v>31</v>
      </c>
      <c r="B32" t="s">
        <v>849</v>
      </c>
      <c r="C32" t="s">
        <v>851</v>
      </c>
      <c r="D32" t="s">
        <v>852</v>
      </c>
    </row>
    <row r="33" spans="1:4">
      <c r="A33" s="1061">
        <v>32</v>
      </c>
      <c r="B33" t="s">
        <v>849</v>
      </c>
      <c r="C33" t="s">
        <v>849</v>
      </c>
      <c r="D33" t="s">
        <v>850</v>
      </c>
    </row>
    <row r="34" spans="1:4">
      <c r="A34" s="1061">
        <v>33</v>
      </c>
      <c r="B34" t="s">
        <v>849</v>
      </c>
      <c r="C34" t="s">
        <v>853</v>
      </c>
      <c r="D34" t="s">
        <v>854</v>
      </c>
    </row>
    <row r="35" spans="1:4">
      <c r="A35" s="1061">
        <v>34</v>
      </c>
      <c r="B35" t="s">
        <v>849</v>
      </c>
      <c r="C35" t="s">
        <v>855</v>
      </c>
      <c r="D35" t="s">
        <v>856</v>
      </c>
    </row>
    <row r="36" spans="1:4">
      <c r="A36" s="1061">
        <v>35</v>
      </c>
      <c r="B36" t="s">
        <v>857</v>
      </c>
      <c r="C36" t="s">
        <v>859</v>
      </c>
      <c r="D36" t="s">
        <v>860</v>
      </c>
    </row>
    <row r="37" spans="1:4">
      <c r="A37" s="1061">
        <v>36</v>
      </c>
      <c r="B37" t="s">
        <v>857</v>
      </c>
      <c r="C37" t="s">
        <v>861</v>
      </c>
      <c r="D37" t="s">
        <v>862</v>
      </c>
    </row>
    <row r="38" spans="1:4">
      <c r="A38" s="1061">
        <v>37</v>
      </c>
      <c r="B38" t="s">
        <v>857</v>
      </c>
      <c r="C38" t="s">
        <v>857</v>
      </c>
      <c r="D38" t="s">
        <v>858</v>
      </c>
    </row>
    <row r="39" spans="1:4">
      <c r="A39" s="1061">
        <v>38</v>
      </c>
      <c r="B39" t="s">
        <v>857</v>
      </c>
      <c r="C39" t="s">
        <v>863</v>
      </c>
      <c r="D39" t="s">
        <v>864</v>
      </c>
    </row>
    <row r="40" spans="1:4">
      <c r="A40" s="1061">
        <v>39</v>
      </c>
      <c r="B40" t="s">
        <v>857</v>
      </c>
      <c r="C40" t="s">
        <v>865</v>
      </c>
      <c r="D40" t="s">
        <v>866</v>
      </c>
    </row>
    <row r="41" spans="1:4">
      <c r="A41" s="1061">
        <v>40</v>
      </c>
      <c r="B41" t="s">
        <v>867</v>
      </c>
      <c r="C41" t="s">
        <v>869</v>
      </c>
      <c r="D41" t="s">
        <v>870</v>
      </c>
    </row>
    <row r="42" spans="1:4">
      <c r="A42" s="1061">
        <v>41</v>
      </c>
      <c r="B42" t="s">
        <v>867</v>
      </c>
      <c r="C42" t="s">
        <v>871</v>
      </c>
      <c r="D42" t="s">
        <v>872</v>
      </c>
    </row>
    <row r="43" spans="1:4">
      <c r="A43" s="1061">
        <v>42</v>
      </c>
      <c r="B43" t="s">
        <v>867</v>
      </c>
      <c r="C43" t="s">
        <v>867</v>
      </c>
      <c r="D43" t="s">
        <v>868</v>
      </c>
    </row>
    <row r="44" spans="1:4">
      <c r="A44" s="1061">
        <v>43</v>
      </c>
      <c r="B44" t="s">
        <v>867</v>
      </c>
      <c r="C44" t="s">
        <v>873</v>
      </c>
      <c r="D44" t="s">
        <v>874</v>
      </c>
    </row>
    <row r="45" spans="1:4">
      <c r="A45" s="1061">
        <v>44</v>
      </c>
      <c r="B45" t="s">
        <v>875</v>
      </c>
      <c r="C45" t="s">
        <v>877</v>
      </c>
      <c r="D45" t="s">
        <v>878</v>
      </c>
    </row>
    <row r="46" spans="1:4">
      <c r="A46" s="1061">
        <v>45</v>
      </c>
      <c r="B46" t="s">
        <v>875</v>
      </c>
      <c r="C46" t="s">
        <v>879</v>
      </c>
      <c r="D46" t="s">
        <v>880</v>
      </c>
    </row>
    <row r="47" spans="1:4">
      <c r="A47" s="1061">
        <v>46</v>
      </c>
      <c r="B47" t="s">
        <v>875</v>
      </c>
      <c r="C47" t="s">
        <v>875</v>
      </c>
      <c r="D47" t="s">
        <v>876</v>
      </c>
    </row>
    <row r="48" spans="1:4">
      <c r="A48" s="1061">
        <v>47</v>
      </c>
      <c r="B48" t="s">
        <v>875</v>
      </c>
      <c r="C48" t="s">
        <v>881</v>
      </c>
      <c r="D48" t="s">
        <v>882</v>
      </c>
    </row>
    <row r="49" spans="1:4">
      <c r="A49" s="1061">
        <v>48</v>
      </c>
      <c r="B49" t="s">
        <v>883</v>
      </c>
      <c r="C49" t="s">
        <v>885</v>
      </c>
      <c r="D49" t="s">
        <v>886</v>
      </c>
    </row>
    <row r="50" spans="1:4">
      <c r="A50" s="1061">
        <v>49</v>
      </c>
      <c r="B50" t="s">
        <v>883</v>
      </c>
      <c r="C50" t="s">
        <v>887</v>
      </c>
      <c r="D50" t="s">
        <v>888</v>
      </c>
    </row>
    <row r="51" spans="1:4">
      <c r="A51" s="1061">
        <v>50</v>
      </c>
      <c r="B51" t="s">
        <v>883</v>
      </c>
      <c r="C51" t="s">
        <v>845</v>
      </c>
      <c r="D51" t="s">
        <v>889</v>
      </c>
    </row>
    <row r="52" spans="1:4">
      <c r="A52" s="1061">
        <v>51</v>
      </c>
      <c r="B52" t="s">
        <v>883</v>
      </c>
      <c r="C52" t="s">
        <v>890</v>
      </c>
      <c r="D52" t="s">
        <v>891</v>
      </c>
    </row>
    <row r="53" spans="1:4">
      <c r="A53" s="1061">
        <v>52</v>
      </c>
      <c r="B53" t="s">
        <v>883</v>
      </c>
      <c r="C53" t="s">
        <v>883</v>
      </c>
      <c r="D53" t="s">
        <v>884</v>
      </c>
    </row>
    <row r="54" spans="1:4">
      <c r="A54" s="1061">
        <v>53</v>
      </c>
      <c r="B54" t="s">
        <v>883</v>
      </c>
      <c r="C54" t="s">
        <v>892</v>
      </c>
      <c r="D54" t="s">
        <v>893</v>
      </c>
    </row>
    <row r="55" spans="1:4">
      <c r="A55" s="1061">
        <v>54</v>
      </c>
      <c r="B55" t="s">
        <v>894</v>
      </c>
      <c r="C55" t="s">
        <v>896</v>
      </c>
      <c r="D55" t="s">
        <v>897</v>
      </c>
    </row>
    <row r="56" spans="1:4">
      <c r="A56" s="1061">
        <v>55</v>
      </c>
      <c r="B56" t="s">
        <v>894</v>
      </c>
      <c r="C56" t="s">
        <v>898</v>
      </c>
      <c r="D56" t="s">
        <v>899</v>
      </c>
    </row>
    <row r="57" spans="1:4">
      <c r="A57" s="1061">
        <v>56</v>
      </c>
      <c r="B57" t="s">
        <v>894</v>
      </c>
      <c r="C57" t="s">
        <v>900</v>
      </c>
      <c r="D57" t="s">
        <v>901</v>
      </c>
    </row>
    <row r="58" spans="1:4">
      <c r="A58" s="1061">
        <v>57</v>
      </c>
      <c r="B58" t="s">
        <v>894</v>
      </c>
      <c r="C58" t="s">
        <v>902</v>
      </c>
      <c r="D58" t="s">
        <v>903</v>
      </c>
    </row>
    <row r="59" spans="1:4">
      <c r="A59" s="1061">
        <v>58</v>
      </c>
      <c r="B59" t="s">
        <v>894</v>
      </c>
      <c r="C59" t="s">
        <v>894</v>
      </c>
      <c r="D59" t="s">
        <v>895</v>
      </c>
    </row>
    <row r="60" spans="1:4">
      <c r="A60" s="1061">
        <v>59</v>
      </c>
      <c r="B60" t="s">
        <v>894</v>
      </c>
      <c r="C60" t="s">
        <v>904</v>
      </c>
      <c r="D60" t="s">
        <v>905</v>
      </c>
    </row>
    <row r="61" spans="1:4">
      <c r="A61" s="1061">
        <v>60</v>
      </c>
      <c r="B61" t="s">
        <v>906</v>
      </c>
      <c r="C61" t="s">
        <v>908</v>
      </c>
      <c r="D61" t="s">
        <v>909</v>
      </c>
    </row>
    <row r="62" spans="1:4">
      <c r="A62" s="1061">
        <v>61</v>
      </c>
      <c r="B62" t="s">
        <v>906</v>
      </c>
      <c r="C62" t="s">
        <v>861</v>
      </c>
      <c r="D62" t="s">
        <v>910</v>
      </c>
    </row>
    <row r="63" spans="1:4">
      <c r="A63" s="1061">
        <v>62</v>
      </c>
      <c r="B63" t="s">
        <v>906</v>
      </c>
      <c r="C63" t="s">
        <v>911</v>
      </c>
      <c r="D63" t="s">
        <v>912</v>
      </c>
    </row>
    <row r="64" spans="1:4">
      <c r="A64" s="1061">
        <v>63</v>
      </c>
      <c r="B64" t="s">
        <v>906</v>
      </c>
      <c r="C64" t="s">
        <v>913</v>
      </c>
      <c r="D64" t="s">
        <v>914</v>
      </c>
    </row>
    <row r="65" spans="1:4">
      <c r="A65" s="1061">
        <v>64</v>
      </c>
      <c r="B65" t="s">
        <v>906</v>
      </c>
      <c r="C65" t="s">
        <v>915</v>
      </c>
      <c r="D65" t="s">
        <v>916</v>
      </c>
    </row>
    <row r="66" spans="1:4">
      <c r="A66" s="1061">
        <v>65</v>
      </c>
      <c r="B66" t="s">
        <v>906</v>
      </c>
      <c r="C66" t="s">
        <v>917</v>
      </c>
      <c r="D66" t="s">
        <v>918</v>
      </c>
    </row>
    <row r="67" spans="1:4">
      <c r="A67" s="1061">
        <v>66</v>
      </c>
      <c r="B67" t="s">
        <v>906</v>
      </c>
      <c r="C67" t="s">
        <v>919</v>
      </c>
      <c r="D67" t="s">
        <v>920</v>
      </c>
    </row>
    <row r="68" spans="1:4">
      <c r="A68" s="1061">
        <v>67</v>
      </c>
      <c r="B68" t="s">
        <v>906</v>
      </c>
      <c r="C68" t="s">
        <v>865</v>
      </c>
      <c r="D68" t="s">
        <v>921</v>
      </c>
    </row>
    <row r="69" spans="1:4">
      <c r="A69" s="1061">
        <v>68</v>
      </c>
      <c r="B69" t="s">
        <v>906</v>
      </c>
      <c r="C69" t="s">
        <v>922</v>
      </c>
      <c r="D69" t="s">
        <v>923</v>
      </c>
    </row>
    <row r="70" spans="1:4">
      <c r="A70" s="1061">
        <v>69</v>
      </c>
      <c r="B70" t="s">
        <v>906</v>
      </c>
      <c r="C70" t="s">
        <v>906</v>
      </c>
      <c r="D70" t="s">
        <v>907</v>
      </c>
    </row>
    <row r="71" spans="1:4">
      <c r="A71" s="1061">
        <v>70</v>
      </c>
      <c r="B71" t="s">
        <v>906</v>
      </c>
      <c r="C71" t="s">
        <v>924</v>
      </c>
      <c r="D71" t="s">
        <v>925</v>
      </c>
    </row>
    <row r="72" spans="1:4">
      <c r="A72" s="1061">
        <v>71</v>
      </c>
      <c r="B72" t="s">
        <v>906</v>
      </c>
      <c r="C72" t="s">
        <v>926</v>
      </c>
      <c r="D72" t="s">
        <v>927</v>
      </c>
    </row>
    <row r="73" spans="1:4">
      <c r="A73" s="1061">
        <v>72</v>
      </c>
      <c r="B73" t="s">
        <v>928</v>
      </c>
      <c r="C73" t="s">
        <v>930</v>
      </c>
      <c r="D73" t="s">
        <v>931</v>
      </c>
    </row>
    <row r="74" spans="1:4">
      <c r="A74" s="1061">
        <v>73</v>
      </c>
      <c r="B74" t="s">
        <v>928</v>
      </c>
      <c r="C74" t="s">
        <v>932</v>
      </c>
      <c r="D74" t="s">
        <v>933</v>
      </c>
    </row>
    <row r="75" spans="1:4">
      <c r="A75" s="1061">
        <v>74</v>
      </c>
      <c r="B75" t="s">
        <v>928</v>
      </c>
      <c r="C75" t="s">
        <v>934</v>
      </c>
      <c r="D75" t="s">
        <v>935</v>
      </c>
    </row>
    <row r="76" spans="1:4">
      <c r="A76" s="1061">
        <v>75</v>
      </c>
      <c r="B76" t="s">
        <v>928</v>
      </c>
      <c r="C76" t="s">
        <v>936</v>
      </c>
      <c r="D76" t="s">
        <v>937</v>
      </c>
    </row>
    <row r="77" spans="1:4">
      <c r="A77" s="1061">
        <v>76</v>
      </c>
      <c r="B77" t="s">
        <v>928</v>
      </c>
      <c r="C77" t="s">
        <v>928</v>
      </c>
      <c r="D77" t="s">
        <v>929</v>
      </c>
    </row>
    <row r="78" spans="1:4">
      <c r="A78" s="1061">
        <v>77</v>
      </c>
      <c r="B78" t="s">
        <v>928</v>
      </c>
      <c r="C78" t="s">
        <v>938</v>
      </c>
      <c r="D78" t="s">
        <v>939</v>
      </c>
    </row>
    <row r="79" spans="1:4">
      <c r="A79" s="1061">
        <v>78</v>
      </c>
      <c r="B79" t="s">
        <v>940</v>
      </c>
      <c r="C79" t="s">
        <v>942</v>
      </c>
      <c r="D79" t="s">
        <v>943</v>
      </c>
    </row>
    <row r="80" spans="1:4">
      <c r="A80" s="1061">
        <v>79</v>
      </c>
      <c r="B80" t="s">
        <v>940</v>
      </c>
      <c r="C80" t="s">
        <v>944</v>
      </c>
      <c r="D80" t="s">
        <v>945</v>
      </c>
    </row>
    <row r="81" spans="1:4">
      <c r="A81" s="1061">
        <v>80</v>
      </c>
      <c r="B81" t="s">
        <v>940</v>
      </c>
      <c r="C81" t="s">
        <v>946</v>
      </c>
      <c r="D81" t="s">
        <v>947</v>
      </c>
    </row>
    <row r="82" spans="1:4">
      <c r="A82" s="1061">
        <v>81</v>
      </c>
      <c r="B82" t="s">
        <v>940</v>
      </c>
      <c r="C82" t="s">
        <v>948</v>
      </c>
      <c r="D82" t="s">
        <v>949</v>
      </c>
    </row>
    <row r="83" spans="1:4">
      <c r="A83" s="1061">
        <v>82</v>
      </c>
      <c r="B83" t="s">
        <v>940</v>
      </c>
      <c r="C83" t="s">
        <v>950</v>
      </c>
      <c r="D83" t="s">
        <v>951</v>
      </c>
    </row>
    <row r="84" spans="1:4">
      <c r="A84" s="1061">
        <v>83</v>
      </c>
      <c r="B84" t="s">
        <v>940</v>
      </c>
      <c r="C84" t="s">
        <v>940</v>
      </c>
      <c r="D84" t="s">
        <v>941</v>
      </c>
    </row>
    <row r="85" spans="1:4">
      <c r="A85" s="1061">
        <v>84</v>
      </c>
      <c r="B85" t="s">
        <v>940</v>
      </c>
      <c r="C85" t="s">
        <v>952</v>
      </c>
      <c r="D85" t="s">
        <v>953</v>
      </c>
    </row>
    <row r="86" spans="1:4">
      <c r="A86" s="1061">
        <v>85</v>
      </c>
      <c r="B86" t="s">
        <v>954</v>
      </c>
      <c r="C86" t="s">
        <v>956</v>
      </c>
      <c r="D86" t="s">
        <v>957</v>
      </c>
    </row>
    <row r="87" spans="1:4">
      <c r="A87" s="1061">
        <v>86</v>
      </c>
      <c r="B87" t="s">
        <v>954</v>
      </c>
      <c r="C87" t="s">
        <v>958</v>
      </c>
      <c r="D87" t="s">
        <v>959</v>
      </c>
    </row>
    <row r="88" spans="1:4">
      <c r="A88" s="1061">
        <v>87</v>
      </c>
      <c r="B88" t="s">
        <v>954</v>
      </c>
      <c r="C88" t="s">
        <v>960</v>
      </c>
      <c r="D88" t="s">
        <v>961</v>
      </c>
    </row>
    <row r="89" spans="1:4">
      <c r="A89" s="1061">
        <v>88</v>
      </c>
      <c r="B89" t="s">
        <v>954</v>
      </c>
      <c r="C89" t="s">
        <v>962</v>
      </c>
      <c r="D89" t="s">
        <v>963</v>
      </c>
    </row>
    <row r="90" spans="1:4">
      <c r="A90" s="1061">
        <v>89</v>
      </c>
      <c r="B90" t="s">
        <v>954</v>
      </c>
      <c r="C90" t="s">
        <v>964</v>
      </c>
      <c r="D90" t="s">
        <v>965</v>
      </c>
    </row>
    <row r="91" spans="1:4">
      <c r="A91" s="1061">
        <v>90</v>
      </c>
      <c r="B91" t="s">
        <v>954</v>
      </c>
      <c r="C91" t="s">
        <v>966</v>
      </c>
      <c r="D91" t="s">
        <v>967</v>
      </c>
    </row>
    <row r="92" spans="1:4">
      <c r="A92" s="1061">
        <v>91</v>
      </c>
      <c r="B92" t="s">
        <v>954</v>
      </c>
      <c r="C92" t="s">
        <v>873</v>
      </c>
      <c r="D92" t="s">
        <v>968</v>
      </c>
    </row>
    <row r="93" spans="1:4">
      <c r="A93" s="1061">
        <v>92</v>
      </c>
      <c r="B93" t="s">
        <v>954</v>
      </c>
      <c r="C93" t="s">
        <v>969</v>
      </c>
      <c r="D93" t="s">
        <v>970</v>
      </c>
    </row>
    <row r="94" spans="1:4">
      <c r="A94" s="1061">
        <v>93</v>
      </c>
      <c r="B94" t="s">
        <v>954</v>
      </c>
      <c r="C94" t="s">
        <v>954</v>
      </c>
      <c r="D94" t="s">
        <v>955</v>
      </c>
    </row>
    <row r="95" spans="1:4">
      <c r="A95" s="1061">
        <v>94</v>
      </c>
      <c r="B95" t="s">
        <v>971</v>
      </c>
      <c r="C95" t="s">
        <v>971</v>
      </c>
      <c r="D95" t="s">
        <v>972</v>
      </c>
    </row>
    <row r="96" spans="1:4">
      <c r="A96" s="1061">
        <v>95</v>
      </c>
      <c r="B96" t="s">
        <v>973</v>
      </c>
      <c r="C96" t="s">
        <v>973</v>
      </c>
      <c r="D96" t="s">
        <v>974</v>
      </c>
    </row>
    <row r="97" spans="1:4">
      <c r="A97" s="1061">
        <v>96</v>
      </c>
      <c r="B97" t="s">
        <v>975</v>
      </c>
      <c r="C97" t="s">
        <v>975</v>
      </c>
      <c r="D97" t="s">
        <v>976</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43" sqref="J4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8" t="s">
        <v>713</v>
      </c>
      <c r="E5" s="1159"/>
      <c r="F5" s="1159"/>
      <c r="G5" s="1159"/>
      <c r="H5" s="1159"/>
      <c r="I5" s="1159"/>
      <c r="J5" s="1160"/>
      <c r="K5" s="437"/>
      <c r="L5" s="176"/>
      <c r="M5" s="176"/>
      <c r="N5" s="176"/>
      <c r="O5" s="176"/>
      <c r="P5" s="176"/>
      <c r="Q5" s="176"/>
      <c r="R5" s="176"/>
      <c r="S5" s="569"/>
      <c r="T5" s="569"/>
      <c r="U5" s="569"/>
      <c r="V5" s="569"/>
      <c r="W5" s="176"/>
    </row>
    <row r="6" spans="1:24" s="470" customFormat="1" ht="3" customHeight="1">
      <c r="A6" s="312"/>
      <c r="B6" s="312"/>
      <c r="D6" s="1180"/>
      <c r="E6" s="1181"/>
      <c r="F6" s="1181"/>
      <c r="G6" s="1181"/>
      <c r="H6" s="1181"/>
      <c r="I6" s="1181"/>
      <c r="J6" s="1182"/>
      <c r="S6" s="647"/>
      <c r="T6" s="647"/>
      <c r="U6" s="647"/>
      <c r="V6" s="647"/>
    </row>
    <row r="7" spans="1:24" s="470" customFormat="1" ht="5.25" hidden="1" customHeight="1">
      <c r="A7" s="312"/>
      <c r="B7" s="312"/>
      <c r="E7" s="1183"/>
      <c r="F7" s="1183"/>
      <c r="G7" s="1179"/>
      <c r="H7" s="1179"/>
      <c r="I7" s="1179"/>
      <c r="J7" s="1179"/>
      <c r="S7" s="647"/>
      <c r="T7" s="647"/>
      <c r="U7" s="647"/>
      <c r="V7" s="647"/>
    </row>
    <row r="8" spans="1:24" s="470" customFormat="1" ht="5.25" hidden="1" customHeight="1">
      <c r="A8" s="312"/>
      <c r="B8" s="312"/>
      <c r="E8" s="1183"/>
      <c r="F8" s="1183"/>
      <c r="G8" s="1179"/>
      <c r="H8" s="1179"/>
      <c r="I8" s="1179"/>
      <c r="J8" s="1179"/>
      <c r="S8" s="647"/>
      <c r="T8" s="647"/>
      <c r="U8" s="647"/>
      <c r="V8" s="647"/>
    </row>
    <row r="9" spans="1:24" s="470" customFormat="1" ht="5.25" hidden="1" customHeight="1">
      <c r="A9" s="312"/>
      <c r="B9" s="312"/>
      <c r="E9" s="1183"/>
      <c r="F9" s="1183"/>
      <c r="G9" s="1179"/>
      <c r="H9" s="1179"/>
      <c r="I9" s="1179"/>
      <c r="J9" s="1179"/>
      <c r="S9" s="647"/>
      <c r="T9" s="647"/>
      <c r="U9" s="647"/>
      <c r="V9" s="647"/>
    </row>
    <row r="10" spans="1:24" s="647" customFormat="1" ht="5.25" hidden="1">
      <c r="A10" s="312"/>
      <c r="B10" s="312"/>
      <c r="E10" s="1184"/>
      <c r="F10" s="1184"/>
      <c r="G10" s="842"/>
      <c r="H10" s="466"/>
      <c r="I10" s="795"/>
      <c r="J10" s="795"/>
    </row>
    <row r="11" spans="1:24" s="159" customFormat="1" ht="18.75" hidden="1" customHeight="1">
      <c r="A11" s="312"/>
      <c r="B11" s="312"/>
      <c r="D11" s="152"/>
      <c r="E11" s="1185" t="s">
        <v>720</v>
      </c>
      <c r="F11" s="1185"/>
      <c r="G11" s="1117"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5" t="s">
        <v>721</v>
      </c>
      <c r="F12" s="1185"/>
      <c r="G12" s="1117"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8"/>
      <c r="F13" s="1178"/>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7" t="s">
        <v>92</v>
      </c>
      <c r="E17" s="1177" t="s">
        <v>297</v>
      </c>
      <c r="F17" s="1177" t="s">
        <v>80</v>
      </c>
      <c r="G17" s="1177" t="s">
        <v>439</v>
      </c>
      <c r="H17" s="1177" t="s">
        <v>92</v>
      </c>
      <c r="I17" s="1177"/>
      <c r="J17" s="1177" t="s">
        <v>20</v>
      </c>
      <c r="K17" s="1189" t="s">
        <v>479</v>
      </c>
      <c r="L17" s="1189"/>
      <c r="M17" s="1189"/>
      <c r="N17" s="1189"/>
      <c r="O17" s="1189" t="s">
        <v>711</v>
      </c>
      <c r="P17" s="1189"/>
      <c r="Q17" s="1189"/>
      <c r="R17" s="1189"/>
      <c r="S17" s="1189" t="s">
        <v>712</v>
      </c>
      <c r="T17" s="1189"/>
      <c r="U17" s="1189"/>
      <c r="V17" s="1189"/>
      <c r="W17" s="1177" t="s">
        <v>244</v>
      </c>
    </row>
    <row r="18" spans="1:24" ht="30.75" customHeight="1">
      <c r="D18" s="1177"/>
      <c r="E18" s="1177"/>
      <c r="F18" s="1177"/>
      <c r="G18" s="1177"/>
      <c r="H18" s="1177"/>
      <c r="I18" s="1177"/>
      <c r="J18" s="1177"/>
      <c r="K18" s="115" t="s">
        <v>300</v>
      </c>
      <c r="L18" s="1177" t="s">
        <v>92</v>
      </c>
      <c r="M18" s="1177"/>
      <c r="N18" s="115" t="s">
        <v>230</v>
      </c>
      <c r="O18" s="115" t="s">
        <v>300</v>
      </c>
      <c r="P18" s="1177" t="s">
        <v>92</v>
      </c>
      <c r="Q18" s="1177"/>
      <c r="R18" s="115" t="s">
        <v>230</v>
      </c>
      <c r="S18" s="542" t="s">
        <v>300</v>
      </c>
      <c r="T18" s="1177" t="s">
        <v>92</v>
      </c>
      <c r="U18" s="1177"/>
      <c r="V18" s="542" t="s">
        <v>400</v>
      </c>
      <c r="W18" s="1177"/>
    </row>
    <row r="19" spans="1:24" s="406" customFormat="1" ht="12" customHeight="1">
      <c r="A19" s="405"/>
      <c r="B19" s="405"/>
      <c r="D19" s="42" t="s">
        <v>93</v>
      </c>
      <c r="E19" s="42" t="s">
        <v>49</v>
      </c>
      <c r="F19" s="42" t="s">
        <v>50</v>
      </c>
      <c r="G19" s="42" t="s">
        <v>51</v>
      </c>
      <c r="H19" s="1186" t="s">
        <v>68</v>
      </c>
      <c r="I19" s="1186"/>
      <c r="J19" s="42" t="s">
        <v>69</v>
      </c>
      <c r="K19" s="42" t="s">
        <v>183</v>
      </c>
      <c r="L19" s="1186" t="s">
        <v>184</v>
      </c>
      <c r="M19" s="1186"/>
      <c r="N19" s="42" t="s">
        <v>208</v>
      </c>
      <c r="O19" s="42" t="s">
        <v>209</v>
      </c>
      <c r="P19" s="1186" t="s">
        <v>210</v>
      </c>
      <c r="Q19" s="1186"/>
      <c r="R19" s="42" t="s">
        <v>211</v>
      </c>
      <c r="S19" s="527" t="s">
        <v>210</v>
      </c>
      <c r="T19" s="1186" t="s">
        <v>211</v>
      </c>
      <c r="U19" s="1186"/>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9</v>
      </c>
      <c r="C21" s="310"/>
      <c r="D21" s="1170">
        <v>1</v>
      </c>
      <c r="E21" s="1171" t="s">
        <v>619</v>
      </c>
      <c r="F21" s="1173" t="s">
        <v>987</v>
      </c>
      <c r="G21" s="1176" t="s">
        <v>85</v>
      </c>
      <c r="H21" s="1170"/>
      <c r="I21" s="1170">
        <v>1</v>
      </c>
      <c r="J21" s="1190" t="s">
        <v>1007</v>
      </c>
      <c r="K21" s="1166" t="s">
        <v>85</v>
      </c>
      <c r="L21" s="1164"/>
      <c r="M21" s="1164" t="s">
        <v>93</v>
      </c>
      <c r="N21" s="1169"/>
      <c r="O21" s="1166" t="s">
        <v>85</v>
      </c>
      <c r="P21" s="1164"/>
      <c r="Q21" s="1164" t="s">
        <v>93</v>
      </c>
      <c r="R21" s="1165"/>
      <c r="S21" s="1166" t="s">
        <v>85</v>
      </c>
      <c r="T21" s="1088"/>
      <c r="U21" s="1088" t="s">
        <v>93</v>
      </c>
      <c r="V21" s="1118"/>
      <c r="W21" s="308"/>
    </row>
    <row r="22" spans="1:24" s="1103" customFormat="1" ht="17.100000000000001" customHeight="1">
      <c r="A22" s="750"/>
      <c r="C22" s="749"/>
      <c r="D22" s="1170"/>
      <c r="E22" s="1171"/>
      <c r="F22" s="1174"/>
      <c r="G22" s="1176"/>
      <c r="H22" s="1170"/>
      <c r="I22" s="1170"/>
      <c r="J22" s="1191"/>
      <c r="K22" s="1166"/>
      <c r="L22" s="1164"/>
      <c r="M22" s="1164"/>
      <c r="N22" s="1169"/>
      <c r="O22" s="1166"/>
      <c r="P22" s="1164"/>
      <c r="Q22" s="1164"/>
      <c r="R22" s="1165"/>
      <c r="S22" s="1166"/>
      <c r="T22" s="1090"/>
      <c r="U22" s="746"/>
      <c r="V22" s="747"/>
      <c r="W22" s="748"/>
    </row>
    <row r="23" spans="1:24" s="1103" customFormat="1" ht="17.100000000000001" customHeight="1">
      <c r="A23" s="750"/>
      <c r="C23" s="749"/>
      <c r="D23" s="1168"/>
      <c r="E23" s="1172"/>
      <c r="F23" s="1174"/>
      <c r="G23" s="1167"/>
      <c r="H23" s="1168"/>
      <c r="I23" s="1168"/>
      <c r="J23" s="1191"/>
      <c r="K23" s="1167"/>
      <c r="L23" s="1168"/>
      <c r="M23" s="1168"/>
      <c r="N23" s="1165"/>
      <c r="O23" s="1167"/>
      <c r="P23" s="1111"/>
      <c r="Q23" s="746"/>
      <c r="R23" s="747"/>
      <c r="S23" s="743"/>
      <c r="T23" s="743"/>
      <c r="U23" s="743"/>
      <c r="V23" s="743"/>
      <c r="W23" s="748"/>
    </row>
    <row r="24" spans="1:24" s="1103" customFormat="1" ht="15" customHeight="1">
      <c r="A24" s="750"/>
      <c r="C24" s="749"/>
      <c r="D24" s="1168"/>
      <c r="E24" s="1172"/>
      <c r="F24" s="1174"/>
      <c r="G24" s="1167"/>
      <c r="H24" s="1168"/>
      <c r="I24" s="1168"/>
      <c r="J24" s="1192"/>
      <c r="K24" s="1167"/>
      <c r="L24" s="746"/>
      <c r="M24" s="747"/>
      <c r="N24" s="747"/>
      <c r="O24" s="747"/>
      <c r="P24" s="747"/>
      <c r="Q24" s="747"/>
      <c r="R24" s="747"/>
      <c r="S24" s="743"/>
      <c r="T24" s="743"/>
      <c r="U24" s="743"/>
      <c r="V24" s="743"/>
      <c r="W24" s="748"/>
    </row>
    <row r="25" spans="1:24" s="1103" customFormat="1" ht="15" customHeight="1">
      <c r="A25" s="750"/>
      <c r="C25" s="749"/>
      <c r="D25" s="1168"/>
      <c r="E25" s="1172"/>
      <c r="F25" s="1175"/>
      <c r="G25" s="1167"/>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3" t="s">
        <v>737</v>
      </c>
      <c r="F32" s="1193"/>
      <c r="G32" s="1193"/>
      <c r="H32" s="1193"/>
      <c r="I32" s="1193"/>
      <c r="J32" s="1193"/>
      <c r="K32" s="1193"/>
      <c r="L32" s="1193"/>
      <c r="M32" s="1193"/>
      <c r="N32" s="1193"/>
      <c r="O32" s="1193"/>
      <c r="P32" s="1193"/>
      <c r="Q32" s="1193"/>
      <c r="R32" s="1193"/>
      <c r="S32" s="1193"/>
      <c r="T32" s="1193"/>
      <c r="U32" s="1193"/>
      <c r="V32" s="1193"/>
      <c r="W32" s="1193"/>
    </row>
    <row r="33" spans="5:23" ht="36.950000000000003" customHeight="1">
      <c r="E33" s="1187" t="s">
        <v>739</v>
      </c>
      <c r="F33" s="1188"/>
      <c r="G33" s="1188"/>
      <c r="H33" s="1188"/>
      <c r="I33" s="1188"/>
      <c r="J33" s="1188"/>
      <c r="K33" s="1188"/>
      <c r="L33" s="1188"/>
      <c r="M33" s="1188"/>
      <c r="N33" s="1188"/>
      <c r="O33" s="1188"/>
      <c r="P33" s="1188"/>
      <c r="Q33" s="1188"/>
      <c r="R33" s="1188"/>
      <c r="S33" s="1188"/>
      <c r="T33" s="1188"/>
      <c r="U33" s="1188"/>
      <c r="V33" s="1188"/>
      <c r="W33" s="1188"/>
    </row>
    <row r="34" spans="5:23" ht="17.100000000000001" customHeight="1">
      <c r="E34" s="1187" t="s">
        <v>740</v>
      </c>
      <c r="F34" s="1188"/>
      <c r="G34" s="1188"/>
      <c r="H34" s="1188"/>
      <c r="I34" s="1188"/>
      <c r="J34" s="1188"/>
      <c r="K34" s="1188"/>
      <c r="L34" s="1188"/>
      <c r="M34" s="1188"/>
      <c r="N34" s="1188"/>
      <c r="O34" s="1188"/>
      <c r="P34" s="1188"/>
      <c r="Q34" s="1188"/>
      <c r="R34" s="1188"/>
      <c r="S34" s="1188"/>
      <c r="T34" s="1188"/>
      <c r="U34" s="1188"/>
      <c r="V34" s="1188"/>
      <c r="W34" s="1188"/>
    </row>
    <row r="35" spans="5:23" ht="27" customHeight="1">
      <c r="E35" s="1187" t="s">
        <v>741</v>
      </c>
      <c r="F35" s="1188"/>
      <c r="G35" s="1188"/>
      <c r="H35" s="1188"/>
      <c r="I35" s="1188"/>
      <c r="J35" s="1188"/>
      <c r="K35" s="1188"/>
      <c r="L35" s="1188"/>
      <c r="M35" s="1188"/>
      <c r="N35" s="1188"/>
      <c r="O35" s="1188"/>
      <c r="P35" s="1188"/>
      <c r="Q35" s="1188"/>
      <c r="R35" s="1188"/>
      <c r="S35" s="1188"/>
      <c r="T35" s="1188"/>
      <c r="U35" s="1188"/>
      <c r="V35" s="1188"/>
      <c r="W35" s="1188"/>
    </row>
    <row r="36" spans="5:23" ht="17.100000000000001" customHeight="1">
      <c r="E36" s="1187" t="s">
        <v>742</v>
      </c>
      <c r="F36" s="1188"/>
      <c r="G36" s="1188"/>
      <c r="H36" s="1188"/>
      <c r="I36" s="1188"/>
      <c r="J36" s="1188"/>
      <c r="K36" s="1188"/>
      <c r="L36" s="1188"/>
      <c r="M36" s="1188"/>
      <c r="N36" s="1188"/>
      <c r="O36" s="1188"/>
      <c r="P36" s="1188"/>
      <c r="Q36" s="1188"/>
      <c r="R36" s="1188"/>
      <c r="S36" s="1188"/>
      <c r="T36" s="1188"/>
      <c r="U36" s="1188"/>
      <c r="V36" s="1188"/>
      <c r="W36" s="1188"/>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3" t="s">
        <v>738</v>
      </c>
      <c r="F38" s="1193"/>
      <c r="G38" s="1193"/>
      <c r="H38" s="1193"/>
      <c r="I38" s="1193"/>
      <c r="J38" s="1193"/>
      <c r="K38" s="1193"/>
      <c r="L38" s="1193"/>
      <c r="M38" s="1193"/>
      <c r="N38" s="1193"/>
      <c r="O38" s="1193"/>
      <c r="P38" s="1193"/>
      <c r="Q38" s="1193"/>
      <c r="R38" s="1193"/>
      <c r="S38" s="1193"/>
      <c r="T38" s="1193"/>
      <c r="U38" s="1193"/>
      <c r="V38" s="1193"/>
      <c r="W38" s="1193"/>
    </row>
    <row r="39" spans="5:23" ht="17.100000000000001" customHeight="1">
      <c r="E39" s="1187" t="s">
        <v>743</v>
      </c>
      <c r="F39" s="1188"/>
      <c r="G39" s="1188"/>
      <c r="H39" s="1188"/>
      <c r="I39" s="1188"/>
      <c r="J39" s="1188"/>
      <c r="K39" s="1188"/>
      <c r="L39" s="1188"/>
      <c r="M39" s="1188"/>
      <c r="N39" s="1188"/>
      <c r="O39" s="1188"/>
      <c r="P39" s="1188"/>
      <c r="Q39" s="1188"/>
      <c r="R39" s="1188"/>
      <c r="S39" s="1188"/>
      <c r="T39" s="1188"/>
      <c r="U39" s="1188"/>
      <c r="V39" s="1188"/>
      <c r="W39" s="1188"/>
    </row>
    <row r="40" spans="5:23" ht="17.100000000000001" customHeight="1">
      <c r="E40" s="1187" t="s">
        <v>744</v>
      </c>
      <c r="F40" s="1188"/>
      <c r="G40" s="1188"/>
      <c r="H40" s="1188"/>
      <c r="I40" s="1188"/>
      <c r="J40" s="1188"/>
      <c r="K40" s="1188"/>
      <c r="L40" s="1188"/>
      <c r="M40" s="1188"/>
      <c r="N40" s="1188"/>
      <c r="O40" s="1188"/>
      <c r="P40" s="1188"/>
      <c r="Q40" s="1188"/>
      <c r="R40" s="1188"/>
      <c r="S40" s="1188"/>
      <c r="T40" s="1188"/>
      <c r="U40" s="1188"/>
      <c r="V40" s="1188"/>
      <c r="W40" s="1188"/>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5" t="s">
        <v>491</v>
      </c>
      <c r="G2" s="1196"/>
      <c r="H2" s="1197"/>
      <c r="I2" s="642"/>
    </row>
    <row r="3" spans="1:14" ht="3" customHeight="1"/>
    <row r="4" spans="1:14" s="572" customFormat="1" ht="11.25">
      <c r="A4" s="592"/>
      <c r="B4" s="592"/>
      <c r="C4" s="592"/>
      <c r="D4" s="592"/>
      <c r="F4" s="1149" t="s">
        <v>454</v>
      </c>
      <c r="G4" s="1149"/>
      <c r="H4" s="1149"/>
      <c r="I4" s="1198" t="s">
        <v>455</v>
      </c>
      <c r="J4" s="592"/>
      <c r="K4" s="592"/>
      <c r="L4" s="592"/>
      <c r="M4" s="592"/>
      <c r="N4" s="592"/>
    </row>
    <row r="5" spans="1:14" s="572" customFormat="1" ht="11.25" customHeight="1">
      <c r="A5" s="592"/>
      <c r="B5" s="592"/>
      <c r="C5" s="592"/>
      <c r="D5" s="592"/>
      <c r="F5" s="608" t="s">
        <v>92</v>
      </c>
      <c r="G5" s="620" t="s">
        <v>457</v>
      </c>
      <c r="H5" s="607" t="s">
        <v>442</v>
      </c>
      <c r="I5" s="1198"/>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29.10.2021</v>
      </c>
      <c r="I7" s="583" t="s">
        <v>493</v>
      </c>
      <c r="J7" s="617"/>
      <c r="K7" s="592"/>
      <c r="L7" s="592"/>
      <c r="M7" s="592"/>
      <c r="N7" s="592"/>
    </row>
    <row r="8" spans="1:14" s="572" customFormat="1" ht="45">
      <c r="A8" s="1199">
        <v>1</v>
      </c>
      <c r="B8" s="592"/>
      <c r="C8" s="592"/>
      <c r="D8" s="592"/>
      <c r="F8" s="618" t="str">
        <f>"2." &amp;mergeValue(A8)</f>
        <v>2.1</v>
      </c>
      <c r="G8" s="634" t="s">
        <v>494</v>
      </c>
      <c r="H8" s="606"/>
      <c r="I8" s="583" t="s">
        <v>591</v>
      </c>
      <c r="J8" s="617"/>
      <c r="K8" s="592"/>
      <c r="L8" s="592"/>
      <c r="M8" s="592"/>
      <c r="N8" s="592"/>
    </row>
    <row r="9" spans="1:14" s="572" customFormat="1" ht="22.5">
      <c r="A9" s="1199"/>
      <c r="B9" s="592"/>
      <c r="C9" s="592"/>
      <c r="D9" s="592"/>
      <c r="F9" s="618" t="str">
        <f>"3." &amp;mergeValue(A9)</f>
        <v>3.1</v>
      </c>
      <c r="G9" s="634" t="s">
        <v>495</v>
      </c>
      <c r="H9" s="606"/>
      <c r="I9" s="583" t="s">
        <v>589</v>
      </c>
      <c r="J9" s="617"/>
      <c r="K9" s="592"/>
      <c r="L9" s="592"/>
      <c r="M9" s="592"/>
      <c r="N9" s="592"/>
    </row>
    <row r="10" spans="1:14" s="572" customFormat="1" ht="22.5">
      <c r="A10" s="1199"/>
      <c r="B10" s="592"/>
      <c r="C10" s="592"/>
      <c r="D10" s="592"/>
      <c r="F10" s="618" t="str">
        <f>"4."&amp;mergeValue(A10)</f>
        <v>4.1</v>
      </c>
      <c r="G10" s="634" t="s">
        <v>496</v>
      </c>
      <c r="H10" s="607" t="s">
        <v>458</v>
      </c>
      <c r="I10" s="583"/>
      <c r="J10" s="617"/>
      <c r="K10" s="592"/>
      <c r="L10" s="592"/>
      <c r="M10" s="592"/>
      <c r="N10" s="592"/>
    </row>
    <row r="11" spans="1:14" s="572" customFormat="1" ht="18.75">
      <c r="A11" s="1199"/>
      <c r="B11" s="1199">
        <v>1</v>
      </c>
      <c r="C11" s="625"/>
      <c r="D11" s="625"/>
      <c r="F11" s="618" t="str">
        <f>"4."&amp;mergeValue(A11) &amp;"."&amp;mergeValue(B11)</f>
        <v>4.1.1</v>
      </c>
      <c r="G11" s="613" t="s">
        <v>593</v>
      </c>
      <c r="H11" s="606" t="str">
        <f>IF(region_name="","",region_name)</f>
        <v>Ярославская область</v>
      </c>
      <c r="I11" s="583" t="s">
        <v>499</v>
      </c>
      <c r="J11" s="617"/>
      <c r="K11" s="592"/>
      <c r="L11" s="592"/>
      <c r="M11" s="592"/>
      <c r="N11" s="592"/>
    </row>
    <row r="12" spans="1:14"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199"/>
      <c r="B13" s="1199"/>
      <c r="C13" s="1199"/>
      <c r="D13" s="625">
        <v>1</v>
      </c>
      <c r="F13" s="618" t="str">
        <f>"4."&amp;mergeValue(A13) &amp;"."&amp;mergeValue(B13)&amp;"."&amp;mergeValue(C13)&amp;"."&amp;mergeValue(D13)</f>
        <v>4.1.1.1.1</v>
      </c>
      <c r="G13" s="635" t="s">
        <v>498</v>
      </c>
      <c r="H13" s="606"/>
      <c r="I13" s="1200" t="s">
        <v>592</v>
      </c>
      <c r="J13" s="617"/>
      <c r="K13" s="592"/>
      <c r="L13" s="592"/>
      <c r="M13" s="592"/>
      <c r="N13" s="592"/>
    </row>
    <row r="14" spans="1:14" s="572" customFormat="1" ht="18.75">
      <c r="A14" s="1199"/>
      <c r="B14" s="1199"/>
      <c r="C14" s="1199"/>
      <c r="D14" s="625"/>
      <c r="F14" s="621"/>
      <c r="G14" s="552" t="s">
        <v>4</v>
      </c>
      <c r="H14" s="626"/>
      <c r="I14" s="1200"/>
      <c r="J14" s="617"/>
      <c r="K14" s="592"/>
      <c r="L14" s="592"/>
      <c r="M14" s="592"/>
      <c r="N14" s="592"/>
    </row>
    <row r="15" spans="1:14" s="572" customFormat="1" ht="18.75">
      <c r="A15" s="1199"/>
      <c r="B15" s="1199"/>
      <c r="C15" s="625"/>
      <c r="D15" s="625"/>
      <c r="F15" s="636"/>
      <c r="G15" s="579" t="s">
        <v>403</v>
      </c>
      <c r="H15" s="637"/>
      <c r="I15" s="638"/>
      <c r="J15" s="617"/>
      <c r="K15" s="592"/>
      <c r="L15" s="592"/>
      <c r="M15" s="592"/>
      <c r="N15" s="592"/>
    </row>
    <row r="16" spans="1:14" s="572" customFormat="1" ht="18.75">
      <c r="A16" s="1199"/>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4" t="s">
        <v>594</v>
      </c>
      <c r="H19" s="1194"/>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5" t="s">
        <v>632</v>
      </c>
      <c r="M5" s="1215"/>
      <c r="N5" s="1215"/>
      <c r="O5" s="1215"/>
      <c r="P5" s="1215"/>
      <c r="Q5" s="1215"/>
      <c r="R5" s="1215"/>
      <c r="S5" s="1215"/>
      <c r="T5" s="1215"/>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1" t="str">
        <f>IF(NameOrPr_ch="",IF(NameOrPr="","",NameOrPr),NameOrPr_ch)</f>
        <v>ДЖКХЭиРТ ЯО</v>
      </c>
      <c r="P7" s="1221"/>
      <c r="Q7" s="1221"/>
      <c r="R7" s="1221"/>
      <c r="S7" s="1221"/>
      <c r="T7" s="1221"/>
      <c r="U7" s="584"/>
      <c r="V7" s="584"/>
      <c r="W7" s="521"/>
      <c r="X7" s="592"/>
      <c r="Y7" s="592"/>
      <c r="Z7" s="592"/>
      <c r="AA7" s="592"/>
      <c r="AB7" s="592"/>
    </row>
    <row r="8" spans="1:28" s="572" customFormat="1" ht="18.75">
      <c r="A8" s="592"/>
      <c r="B8" s="592"/>
      <c r="C8" s="592"/>
      <c r="D8" s="592"/>
      <c r="E8" s="592"/>
      <c r="F8" s="592"/>
      <c r="G8" s="592"/>
      <c r="H8" s="592"/>
      <c r="L8" s="501"/>
      <c r="M8" s="619" t="s">
        <v>597</v>
      </c>
      <c r="N8" s="668"/>
      <c r="O8" s="1221" t="str">
        <f>IF(datePr_ch="",IF(datePr="","",datePr),datePr_ch)</f>
        <v>05.10.2021</v>
      </c>
      <c r="P8" s="1221"/>
      <c r="Q8" s="1221"/>
      <c r="R8" s="1221"/>
      <c r="S8" s="1221"/>
      <c r="T8" s="1221"/>
      <c r="U8" s="584"/>
      <c r="V8" s="584"/>
      <c r="W8" s="521"/>
      <c r="X8" s="592"/>
      <c r="Y8" s="592"/>
      <c r="Z8" s="592"/>
      <c r="AA8" s="592"/>
      <c r="AB8" s="592"/>
    </row>
    <row r="9" spans="1:28" s="572" customFormat="1" ht="18.75">
      <c r="A9" s="592"/>
      <c r="B9" s="592"/>
      <c r="C9" s="592"/>
      <c r="D9" s="592"/>
      <c r="E9" s="592"/>
      <c r="F9" s="592"/>
      <c r="G9" s="592"/>
      <c r="H9" s="592"/>
      <c r="L9" s="554"/>
      <c r="M9" s="619" t="s">
        <v>596</v>
      </c>
      <c r="N9" s="668"/>
      <c r="O9" s="1221" t="str">
        <f>IF(numberPr_ch="",IF(numberPr="","",numberPr),numberPr_ch)</f>
        <v>№287</v>
      </c>
      <c r="P9" s="1221"/>
      <c r="Q9" s="1221"/>
      <c r="R9" s="1221"/>
      <c r="S9" s="1221"/>
      <c r="T9" s="1221"/>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1" t="str">
        <f>IF(IstPub_ch="",IF(IstPub="","",IstPub),IstPub_ch)</f>
        <v>https://www.yarregion.ru/depts/dtert/tmpPages/prikaz.aspx</v>
      </c>
      <c r="P10" s="1221"/>
      <c r="Q10" s="1221"/>
      <c r="R10" s="1221"/>
      <c r="S10" s="1221"/>
      <c r="T10" s="1221"/>
      <c r="U10" s="584"/>
      <c r="V10" s="584"/>
      <c r="W10" s="521"/>
      <c r="X10" s="592"/>
      <c r="Y10" s="592"/>
      <c r="Z10" s="592"/>
      <c r="AA10" s="592"/>
      <c r="AB10" s="592"/>
    </row>
    <row r="11" spans="1:28" s="572" customFormat="1" ht="11.25" hidden="1">
      <c r="A11" s="592"/>
      <c r="B11" s="592"/>
      <c r="C11" s="592"/>
      <c r="D11" s="592"/>
      <c r="E11" s="592"/>
      <c r="F11" s="592"/>
      <c r="G11" s="592"/>
      <c r="H11" s="592"/>
      <c r="L11" s="1216"/>
      <c r="M11" s="1216"/>
      <c r="N11" s="568"/>
      <c r="O11" s="584"/>
      <c r="P11" s="584"/>
      <c r="Q11" s="584"/>
      <c r="R11" s="584"/>
      <c r="S11" s="584"/>
      <c r="T11" s="584"/>
      <c r="U11" s="590" t="s">
        <v>373</v>
      </c>
      <c r="X11" s="592"/>
      <c r="Y11" s="592"/>
      <c r="Z11" s="592"/>
      <c r="AA11" s="592"/>
      <c r="AB11" s="592"/>
    </row>
    <row r="12" spans="1:28">
      <c r="J12" s="531"/>
      <c r="K12" s="531"/>
      <c r="L12" s="526"/>
      <c r="M12" s="526"/>
      <c r="N12" s="504"/>
      <c r="O12" s="1222"/>
      <c r="P12" s="1222"/>
      <c r="Q12" s="1222"/>
      <c r="R12" s="1222"/>
      <c r="S12" s="1222"/>
      <c r="T12" s="1222"/>
      <c r="U12" s="1222"/>
    </row>
    <row r="13" spans="1:28">
      <c r="J13" s="531"/>
      <c r="K13" s="531"/>
      <c r="L13" s="1149" t="s">
        <v>454</v>
      </c>
      <c r="M13" s="1149"/>
      <c r="N13" s="1149"/>
      <c r="O13" s="1149"/>
      <c r="P13" s="1149"/>
      <c r="Q13" s="1149"/>
      <c r="R13" s="1149"/>
      <c r="S13" s="1149"/>
      <c r="T13" s="1149"/>
      <c r="U13" s="1149"/>
      <c r="V13" s="1149"/>
      <c r="W13" s="1149" t="s">
        <v>455</v>
      </c>
    </row>
    <row r="14" spans="1:28" ht="14.25" customHeight="1">
      <c r="J14" s="531"/>
      <c r="K14" s="531"/>
      <c r="L14" s="1228" t="s">
        <v>92</v>
      </c>
      <c r="M14" s="1228" t="s">
        <v>640</v>
      </c>
      <c r="N14" s="663"/>
      <c r="O14" s="1229" t="s">
        <v>642</v>
      </c>
      <c r="P14" s="1230"/>
      <c r="Q14" s="1230"/>
      <c r="R14" s="1230"/>
      <c r="S14" s="1230"/>
      <c r="T14" s="1231"/>
      <c r="U14" s="1212" t="s">
        <v>341</v>
      </c>
      <c r="V14" s="1225" t="s">
        <v>275</v>
      </c>
      <c r="W14" s="1149"/>
    </row>
    <row r="15" spans="1:28" ht="14.25" customHeight="1">
      <c r="J15" s="531"/>
      <c r="K15" s="531"/>
      <c r="L15" s="1228"/>
      <c r="M15" s="1228"/>
      <c r="N15" s="664"/>
      <c r="O15" s="1234" t="s">
        <v>606</v>
      </c>
      <c r="P15" s="1232" t="s">
        <v>271</v>
      </c>
      <c r="Q15" s="1233"/>
      <c r="R15" s="1209" t="s">
        <v>655</v>
      </c>
      <c r="S15" s="1210"/>
      <c r="T15" s="1211"/>
      <c r="U15" s="1213"/>
      <c r="V15" s="1226"/>
      <c r="W15" s="1149"/>
    </row>
    <row r="16" spans="1:28" ht="33.75" customHeight="1">
      <c r="J16" s="531"/>
      <c r="K16" s="531"/>
      <c r="L16" s="1228"/>
      <c r="M16" s="1228"/>
      <c r="N16" s="665"/>
      <c r="O16" s="1235"/>
      <c r="P16" s="537" t="s">
        <v>607</v>
      </c>
      <c r="Q16" s="537" t="s">
        <v>6</v>
      </c>
      <c r="R16" s="538" t="s">
        <v>274</v>
      </c>
      <c r="S16" s="1223" t="s">
        <v>273</v>
      </c>
      <c r="T16" s="1224"/>
      <c r="U16" s="1214"/>
      <c r="V16" s="1227"/>
      <c r="W16" s="1149"/>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7">
        <f ca="1">OFFSET(S17,0,-1)+1</f>
        <v>7</v>
      </c>
      <c r="T17" s="1217"/>
      <c r="U17" s="650">
        <f ca="1">OFFSET(U17,0,-2)+1</f>
        <v>8</v>
      </c>
      <c r="V17" s="651">
        <f ca="1">OFFSET(V17,0,-1)</f>
        <v>8</v>
      </c>
      <c r="W17" s="650">
        <f ca="1">OFFSET(W17,0,-1)+1</f>
        <v>9</v>
      </c>
    </row>
    <row r="18" spans="1:28" ht="22.5">
      <c r="A18" s="1201">
        <v>1</v>
      </c>
      <c r="B18" s="849"/>
      <c r="C18" s="849"/>
      <c r="D18" s="849"/>
      <c r="E18" s="850"/>
      <c r="F18" s="851"/>
      <c r="G18" s="851"/>
      <c r="H18" s="851"/>
      <c r="I18" s="852"/>
      <c r="J18" s="847"/>
      <c r="K18" s="854"/>
      <c r="L18" s="595">
        <f>mergeValue(A18)</f>
        <v>1</v>
      </c>
      <c r="M18" s="643" t="s">
        <v>20</v>
      </c>
      <c r="N18" s="648"/>
      <c r="O18" s="1202"/>
      <c r="P18" s="1202"/>
      <c r="Q18" s="1202"/>
      <c r="R18" s="1202"/>
      <c r="S18" s="1202"/>
      <c r="T18" s="1202"/>
      <c r="U18" s="1202"/>
      <c r="V18" s="1202"/>
      <c r="W18" s="632" t="s">
        <v>476</v>
      </c>
      <c r="Y18" s="591"/>
      <c r="Z18" s="591" t="str">
        <f t="shared" ref="Z18:Z31" si="0">IF(M18="","",M18 )</f>
        <v>Наименование тарифа</v>
      </c>
      <c r="AA18" s="591"/>
      <c r="AB18" s="591"/>
    </row>
    <row r="19" spans="1:28" ht="22.5">
      <c r="A19" s="1201"/>
      <c r="B19" s="1201">
        <v>1</v>
      </c>
      <c r="C19" s="849"/>
      <c r="D19" s="849"/>
      <c r="E19" s="851"/>
      <c r="F19" s="851"/>
      <c r="G19" s="851"/>
      <c r="H19" s="851"/>
      <c r="I19" s="846"/>
      <c r="J19" s="845"/>
      <c r="K19" s="848"/>
      <c r="L19" s="595" t="str">
        <f>mergeValue(A19) &amp;"."&amp; mergeValue(B19)</f>
        <v>1.1</v>
      </c>
      <c r="M19" s="548" t="s">
        <v>16</v>
      </c>
      <c r="N19" s="648"/>
      <c r="O19" s="1202"/>
      <c r="P19" s="1202"/>
      <c r="Q19" s="1202"/>
      <c r="R19" s="1202"/>
      <c r="S19" s="1202"/>
      <c r="T19" s="1202"/>
      <c r="U19" s="1202"/>
      <c r="V19" s="1202"/>
      <c r="W19" s="632" t="s">
        <v>477</v>
      </c>
      <c r="Y19" s="591"/>
      <c r="Z19" s="591" t="str">
        <f t="shared" si="0"/>
        <v>Территория действия тарифа</v>
      </c>
      <c r="AA19" s="591"/>
      <c r="AB19" s="591"/>
    </row>
    <row r="20" spans="1:28" ht="22.5">
      <c r="A20" s="1201"/>
      <c r="B20" s="1201"/>
      <c r="C20" s="1201">
        <v>1</v>
      </c>
      <c r="D20" s="849"/>
      <c r="E20" s="851"/>
      <c r="F20" s="851"/>
      <c r="G20" s="851"/>
      <c r="H20" s="851"/>
      <c r="I20" s="853"/>
      <c r="J20" s="845"/>
      <c r="K20" s="848"/>
      <c r="L20" s="595" t="str">
        <f>mergeValue(A20) &amp;"."&amp; mergeValue(B20)&amp;"."&amp; mergeValue(C20)</f>
        <v>1.1.1</v>
      </c>
      <c r="M20" s="549" t="s">
        <v>7</v>
      </c>
      <c r="N20" s="648"/>
      <c r="O20" s="1202"/>
      <c r="P20" s="1202"/>
      <c r="Q20" s="1202"/>
      <c r="R20" s="1202"/>
      <c r="S20" s="1202"/>
      <c r="T20" s="1202"/>
      <c r="U20" s="1202"/>
      <c r="V20" s="1202"/>
      <c r="W20" s="632" t="s">
        <v>634</v>
      </c>
      <c r="Y20" s="591"/>
      <c r="Z20" s="591" t="str">
        <f t="shared" si="0"/>
        <v xml:space="preserve">Наименование системы теплоснабжения </v>
      </c>
      <c r="AA20" s="591"/>
      <c r="AB20" s="591"/>
    </row>
    <row r="21" spans="1:28" ht="22.5">
      <c r="A21" s="1201"/>
      <c r="B21" s="1201"/>
      <c r="C21" s="1201"/>
      <c r="D21" s="1201">
        <v>1</v>
      </c>
      <c r="E21" s="851"/>
      <c r="F21" s="851"/>
      <c r="G21" s="851"/>
      <c r="H21" s="851"/>
      <c r="I21" s="853"/>
      <c r="J21" s="845"/>
      <c r="K21" s="848"/>
      <c r="L21" s="595" t="str">
        <f>mergeValue(A21) &amp;"."&amp; mergeValue(B21)&amp;"."&amp; mergeValue(C21)&amp;"."&amp; mergeValue(D21)</f>
        <v>1.1.1.1</v>
      </c>
      <c r="M21" s="550" t="s">
        <v>22</v>
      </c>
      <c r="N21" s="648"/>
      <c r="O21" s="1202"/>
      <c r="P21" s="1202"/>
      <c r="Q21" s="1202"/>
      <c r="R21" s="1202"/>
      <c r="S21" s="1202"/>
      <c r="T21" s="1202"/>
      <c r="U21" s="1202"/>
      <c r="V21" s="1202"/>
      <c r="W21" s="632" t="s">
        <v>635</v>
      </c>
      <c r="Y21" s="591"/>
      <c r="Z21" s="591" t="str">
        <f t="shared" si="0"/>
        <v xml:space="preserve">Источник тепловой энергии  </v>
      </c>
      <c r="AA21" s="591"/>
      <c r="AB21" s="591"/>
    </row>
    <row r="22" spans="1:28" ht="101.25">
      <c r="A22" s="1201"/>
      <c r="B22" s="1201"/>
      <c r="C22" s="1201"/>
      <c r="D22" s="1201"/>
      <c r="E22" s="1201">
        <v>1</v>
      </c>
      <c r="F22" s="851"/>
      <c r="G22" s="851"/>
      <c r="H22" s="849">
        <v>1</v>
      </c>
      <c r="I22" s="1201">
        <v>1</v>
      </c>
      <c r="J22" s="851"/>
      <c r="K22" s="856"/>
      <c r="L22" s="595" t="str">
        <f>mergeValue(A22) &amp;"."&amp; mergeValue(B22)&amp;"."&amp; mergeValue(C22)&amp;"."&amp; mergeValue(D22)&amp;"."&amp; mergeValue(E22)</f>
        <v>1.1.1.1.1</v>
      </c>
      <c r="M22" s="556" t="s">
        <v>9</v>
      </c>
      <c r="N22" s="648"/>
      <c r="O22" s="1203"/>
      <c r="P22" s="1203"/>
      <c r="Q22" s="1203"/>
      <c r="R22" s="1203"/>
      <c r="S22" s="1203"/>
      <c r="T22" s="1203"/>
      <c r="U22" s="1203"/>
      <c r="V22" s="1203"/>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01"/>
      <c r="B23" s="1201"/>
      <c r="C23" s="1201"/>
      <c r="D23" s="1201"/>
      <c r="E23" s="1201"/>
      <c r="F23" s="1201">
        <v>1</v>
      </c>
      <c r="G23" s="849"/>
      <c r="H23" s="849"/>
      <c r="I23" s="1201"/>
      <c r="J23" s="1201">
        <v>1</v>
      </c>
      <c r="K23" s="857"/>
      <c r="L23" s="595"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637</v>
      </c>
      <c r="Y23" s="591"/>
      <c r="Z23" s="591" t="str">
        <f t="shared" si="0"/>
        <v>Группа потребителей</v>
      </c>
      <c r="AA23" s="591"/>
      <c r="AB23" s="591"/>
    </row>
    <row r="24" spans="1:28" ht="189" customHeight="1">
      <c r="A24" s="1201"/>
      <c r="B24" s="1201"/>
      <c r="C24" s="1201"/>
      <c r="D24" s="1201"/>
      <c r="E24" s="1201"/>
      <c r="F24" s="1201"/>
      <c r="G24" s="849">
        <v>1</v>
      </c>
      <c r="H24" s="849"/>
      <c r="I24" s="1201"/>
      <c r="J24" s="1201"/>
      <c r="K24" s="857">
        <v>1</v>
      </c>
      <c r="L24" s="595" t="str">
        <f>mergeValue(A24) &amp;"."&amp; mergeValue(B24)&amp;"."&amp; mergeValue(C24)&amp;"."&amp; mergeValue(D24)&amp;"."&amp; mergeValue(E24)&amp;"."&amp; mergeValue(F24)&amp;"."&amp; mergeValue(G24)</f>
        <v>1.1.1.1.1.1.1</v>
      </c>
      <c r="M24" s="1070"/>
      <c r="N24" s="648"/>
      <c r="O24" s="564"/>
      <c r="P24" s="564"/>
      <c r="Q24" s="1095"/>
      <c r="R24" s="1207"/>
      <c r="S24" s="1208" t="s">
        <v>84</v>
      </c>
      <c r="T24" s="1207"/>
      <c r="U24" s="1208" t="s">
        <v>85</v>
      </c>
      <c r="V24" s="564"/>
      <c r="W24" s="1218" t="s">
        <v>656</v>
      </c>
      <c r="X24" s="587" t="str">
        <f>strCheckDate(O25:V25)</f>
        <v/>
      </c>
      <c r="Y24" s="591"/>
      <c r="Z24" s="591" t="str">
        <f t="shared" si="0"/>
        <v/>
      </c>
      <c r="AA24" s="591"/>
      <c r="AB24" s="591"/>
    </row>
    <row r="25" spans="1:28" ht="11.25" hidden="1" customHeight="1">
      <c r="A25" s="1201"/>
      <c r="B25" s="1201"/>
      <c r="C25" s="1201"/>
      <c r="D25" s="1201"/>
      <c r="E25" s="1201"/>
      <c r="F25" s="1201"/>
      <c r="G25" s="849"/>
      <c r="H25" s="849"/>
      <c r="I25" s="1201"/>
      <c r="J25" s="1201"/>
      <c r="K25" s="857"/>
      <c r="L25" s="602"/>
      <c r="M25" s="648"/>
      <c r="N25" s="648"/>
      <c r="O25" s="564"/>
      <c r="P25" s="564"/>
      <c r="Q25" s="586" t="str">
        <f>R24 &amp; "-" &amp; T24</f>
        <v>-</v>
      </c>
      <c r="R25" s="1207"/>
      <c r="S25" s="1208"/>
      <c r="T25" s="1207"/>
      <c r="U25" s="1208"/>
      <c r="V25" s="564"/>
      <c r="W25" s="1219"/>
      <c r="Y25" s="591"/>
      <c r="Z25" s="591" t="str">
        <f t="shared" si="0"/>
        <v/>
      </c>
      <c r="AA25" s="591"/>
      <c r="AB25" s="591"/>
    </row>
    <row r="26" spans="1:28" ht="15" customHeight="1">
      <c r="A26" s="1201"/>
      <c r="B26" s="1201"/>
      <c r="C26" s="1201"/>
      <c r="D26" s="1201"/>
      <c r="E26" s="1201"/>
      <c r="F26" s="1201"/>
      <c r="G26" s="851"/>
      <c r="H26" s="849"/>
      <c r="I26" s="1201"/>
      <c r="J26" s="1201"/>
      <c r="K26" s="856"/>
      <c r="L26" s="540"/>
      <c r="M26" s="559" t="s">
        <v>25</v>
      </c>
      <c r="N26" s="566"/>
      <c r="O26" s="566"/>
      <c r="P26" s="566"/>
      <c r="Q26" s="566"/>
      <c r="R26" s="566"/>
      <c r="S26" s="566"/>
      <c r="T26" s="566"/>
      <c r="U26" s="566"/>
      <c r="V26" s="562"/>
      <c r="W26" s="1220"/>
      <c r="Y26" s="591"/>
      <c r="Z26" s="591" t="str">
        <f t="shared" si="0"/>
        <v>Добавить вид теплоносителя (параметры теплоносителя)</v>
      </c>
      <c r="AA26" s="591"/>
      <c r="AB26" s="591"/>
    </row>
    <row r="27" spans="1:28" ht="15" customHeight="1">
      <c r="A27" s="1201"/>
      <c r="B27" s="1201"/>
      <c r="C27" s="1201"/>
      <c r="D27" s="1201"/>
      <c r="E27" s="1201"/>
      <c r="F27" s="851"/>
      <c r="G27" s="851"/>
      <c r="H27" s="849"/>
      <c r="I27" s="120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1"/>
      <c r="B28" s="1201"/>
      <c r="C28" s="1201"/>
      <c r="D28" s="120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1"/>
      <c r="B29" s="1201"/>
      <c r="C29" s="120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1"/>
      <c r="B30" s="120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4" t="s">
        <v>633</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824</vt:i4>
      </vt:variant>
    </vt:vector>
  </HeadingPairs>
  <TitlesOfParts>
    <vt:vector size="834"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Орлов Вячеслав Сергеевич</cp:lastModifiedBy>
  <cp:lastPrinted>2013-08-29T08:11:20Z</cp:lastPrinted>
  <dcterms:created xsi:type="dcterms:W3CDTF">2004-05-21T07:18:45Z</dcterms:created>
  <dcterms:modified xsi:type="dcterms:W3CDTF">2021-11-09T12:34:17Z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